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81" sheetId="3" r:id="rId3"/>
  </sheets>
  <definedNames/>
  <calcPr/>
  <webPublishing/>
</workbook>
</file>

<file path=xl/sharedStrings.xml><?xml version="1.0" encoding="utf-8"?>
<sst xmlns="http://schemas.openxmlformats.org/spreadsheetml/2006/main" count="1249" uniqueCount="419">
  <si>
    <t>ASPE10</t>
  </si>
  <si>
    <t>S</t>
  </si>
  <si>
    <t>Firma: ÚDRŽBA SILNIC Královéhradeckého kraje a.s.</t>
  </si>
  <si>
    <t>Soupis prací objektu</t>
  </si>
  <si>
    <t xml:space="preserve">Stavba: </t>
  </si>
  <si>
    <t>35964b</t>
  </si>
  <si>
    <t>II/309 Kounov - Plasnice, II. etapa_neoceněný</t>
  </si>
  <si>
    <t>O</t>
  </si>
  <si>
    <t>Rozpočet:</t>
  </si>
  <si>
    <t>21,00</t>
  </si>
  <si>
    <t>3</t>
  </si>
  <si>
    <t>2</t>
  </si>
  <si>
    <t>SO 001</t>
  </si>
  <si>
    <t>VEDLEJŠÍ A OSTATNÍ NÁKLADY PRO SO 101, SO 181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</si>
  <si>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</si>
  <si>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</si>
  <si>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</si>
  <si>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</si>
  <si>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</si>
  <si>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</si>
  <si>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</si>
  <si>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</si>
  <si>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</si>
  <si>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</si>
  <si>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</si>
  <si>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</si>
  <si>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</si>
  <si>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</si>
  <si>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</si>
  <si>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</si>
  <si>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</si>
  <si>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</si>
  <si>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</si>
  <si>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</si>
  <si>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</si>
  <si>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</si>
  <si>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</si>
  <si>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</si>
  <si>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</si>
  <si>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 
vytyčení všech podzemních sítí s protokolárním zápisem příslušných správců.  
Přesnou polohu podzemních vedení ověřit ručně kopanými sondami. Podzemní  
plynovod, sdělovací kabely, elektrické vedení včetně vrchního vedení, vodovod, v  
trase příčné přechody. Přechody nutno ochránit. Zajištění stavby proti škodě na  
okolních pozemcích a objektech. Pevná cena.</t>
  </si>
  <si>
    <t>VV</t>
  </si>
  <si>
    <t>zajištění a ochrana stávajících IS : 1=1,000 [A]</t>
  </si>
  <si>
    <t>TS</t>
  </si>
  <si>
    <t>zahrnuje veškeré náklady spojené s objednatelem požadovanými zařízeními</t>
  </si>
  <si>
    <t>02811</t>
  </si>
  <si>
    <t>PRŮZKUMNÉ PRÁCE GEOTECHNICKÉ NA POVRCHU</t>
  </si>
  <si>
    <t>Zjištění a zdokumentování stávajícího stavu zástavby a objektů, které mohou být  
dotčeny stavbou před započetím, v průběhu a na konci stavebních prací. Pevná  
 cena.</t>
  </si>
  <si>
    <t>1=1,000 [A]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</si>
  <si>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</si>
  <si>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</si>
  <si>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</si>
  <si>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 v délce stavby.   
3x tištěné paré + 1x CD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</si>
  <si>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</si>
  <si>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</si>
  <si>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</si>
  <si>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užívání a řádnému předání dokončeného díla.  
Pevná cena.</t>
  </si>
  <si>
    <t>B</t>
  </si>
  <si>
    <t>Zaměření vrstev pro určení kubatur konstrukčních vrstev a celkových plošných a délkových výměr.  
Pevná cena.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</si>
  <si>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</si>
  <si>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</si>
  <si>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DSP, PDPS. Ověřené podpisem odpovědného zástupce  
zhotovitele a správce stavby - tiskem ve 4 vyhotoveních a 1 x na CD  
Pevná cena.</t>
  </si>
  <si>
    <t>7</t>
  </si>
  <si>
    <t>02943</t>
  </si>
  <si>
    <t>OSTATNÍ POŽADAVKY - VYPRACOVÁNÍ RDS</t>
  </si>
  <si>
    <t>Realizační dokumentace stavby ( tiskem 4x + 1x CD). Obsah dle směrnice pro dokumentaci staveb PK, v souladu s PDPS, Řeší podrobnosti pro kvalitní a bezpečné zhotovení stavby. Mimo jiné zahrnuje případné vypracování souřadnicového a výškového pokrytí komunikace, zahuštění příčných řezů pro plynulé řešení,  aktualizace dopracování dopravního značení (přechodné i trvalé).  Detaily řešení podélných a příčných propustků a jiných odvodňovacích objektů, výkresy čel propustků, svodidel.</t>
  </si>
  <si>
    <t>8</t>
  </si>
  <si>
    <t>02946</t>
  </si>
  <si>
    <t>OSTAT POŽADAVKY - FOTODOKUMENTACE</t>
  </si>
  <si>
    <t>1 x měsíčně sada barevných fotografií v tištěné i elektroniceké formě. 
3 x závěrečná fotodokumentace v albu s popisem v tištěné i elektronické podobě. 
Pevná cena. 
1=1,000 [B]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</si>
  <si>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</si>
  <si>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</si>
  <si>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</si>
  <si>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apod.  
Trasy pro pěší v souladu s vyhl. č. 398/2009 Sb., o  
obecných technických požadavcích zabezpečujících bezbariérové užívání staveb.  
Po dobu realizace stavby zajištěn přístup k objektům pro požární techniku, policie,  
záchranné služby. Pevná cena.</t>
  </si>
  <si>
    <t>zahrnuje objednatelem povolené náklady na požadovaná zařízení zhotovitele</t>
  </si>
  <si>
    <t>SO 101</t>
  </si>
  <si>
    <t>OBNOVA SILNICE II/309 OD KM 0,000 DO 2,673</t>
  </si>
  <si>
    <t>014102</t>
  </si>
  <si>
    <t>a</t>
  </si>
  <si>
    <t>POPLATKY ZA SKLÁDKU</t>
  </si>
  <si>
    <t>T</t>
  </si>
  <si>
    <t>poplatky za uložení zemin a přebytků výkopku - evidovaná skládka s poplatkem dle zadávacích podmínek zadavatele. Skládka bude řešena v režii dodavatele.</t>
  </si>
  <si>
    <t>položka 12273:  700,476=700,476 [A] 
položka 12920:  298,888=298,888 [B] 
položka 12931a:  825,0*0,25=206,250 [C] 
položka 12931b:  740,0*0,25=185,000 [D] 
položka 12980:  18,0*0,2=3,600 [E] 
položka 129946:  447,0*0,1=44,700 [F] 
položka 129958:  84,0*0,1=8,400 [G] 
položka 13273:  4,5=4,500 [H] 
položka 17310 - odpočet 0,375*(-1)=-0,375 [I] 
Celkem: A+B+C+D+E+F+G+H+I=1 451,439 [J] m3 
Celkem:J*2,2=3 193,166 [K] t</t>
  </si>
  <si>
    <t>zahrnuje veškeré poplatky provozovateli skládky související s uložením odpadu na skládce.</t>
  </si>
  <si>
    <t>b</t>
  </si>
  <si>
    <t>poplatky za uložení suti z kamene, betonu, malty a železobetonu - evidovaná skládka s poplatkem dle zadávacích podmínek zadavatele. Skládka bude řešena v režii dodavatele.</t>
  </si>
  <si>
    <t>položka 11313:  42,768=42,768 [A] 
položka 11328:  1,8*0,2=0,360 [B] 
položka 11352:  93,0*0,1=9,300 [C] 
položka 96688: 8*0,1=0,800 [D] 
Celkem: A+B+C+D=53,228 [E] m3 
Celkem: E*2,2=117,102 [F] t</t>
  </si>
  <si>
    <t>Zemní práce</t>
  </si>
  <si>
    <t>11120</t>
  </si>
  <si>
    <t>ODSTRANĚNÍ KŘOVIN</t>
  </si>
  <si>
    <t>M2</t>
  </si>
  <si>
    <t>včetně odvozu a uložení na skládku dle ZOP do dodavatelem určené vzdálenosti</t>
  </si>
  <si>
    <t>křoviny a větve v obnovované krajnici, předpoklad 300,0*2,0=600,000 [A] m2</t>
  </si>
  <si>
    <t>odstranění travin, křovin a stromů do průměru 100 mm  
doprava dřevin bez ohledu na vzdálenost  
spálení na hromadách nebo štěpkování</t>
  </si>
  <si>
    <t>11313</t>
  </si>
  <si>
    <t>ODSTRANĚNÍ KRYTU VOZOVEK A CHODNÍKŮ S ASFALTOVÝM POJIVEM</t>
  </si>
  <si>
    <t>M3</t>
  </si>
  <si>
    <t>v místě sanace tl. 80 mm, šířka 1,0m, 10% z délky po obou krajích: 0,08*1,0*0,1*2*2673,0=42,768 [A]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</si>
  <si>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</si>
  <si>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11328</t>
  </si>
  <si>
    <t>ODSTRANĚNÍ PŘÍKOPŮ A RIGOLŮ Z PŘÍKOPOVÝCH TVÁRNIC</t>
  </si>
  <si>
    <t>odstranění příkopové tvárnice 600x300x80mm včetně betonového lože: 0,6*3,0=1,800 [A] m2</t>
  </si>
  <si>
    <t>Položka zahrnuje odstranění tvárnic včetně podkladu,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</si>
  <si>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</si>
  <si>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OBRUBNÍKŮ BETONOVÝCH</t>
  </si>
  <si>
    <t>M</t>
  </si>
  <si>
    <t>odstranění bet. silničních obrub včetně obetonování délky  45,0+28,0+20,0=93,000 [A] m</t>
  </si>
  <si>
    <t>11353</t>
  </si>
  <si>
    <t>ODSTRANĚNÍ CHODNÍKOVÝCH KAMENNÝCH OBRUBNÍKŮ</t>
  </si>
  <si>
    <t>odstranit žulový obrubník lámaný včetně obetonování a včetně očištění pro zpětné použití v km 2,255-2,300: 45,0=45,000 [A] m</t>
  </si>
  <si>
    <t>11372</t>
  </si>
  <si>
    <t>FRÉZOVÁNÍ VOZOVEK ASFALTOVÝCH</t>
  </si>
  <si>
    <t>vč. naložení, odvozu a uložení na skládku dodavatele, zhotovitel v ceně zohlední možnost zpětného využití recyklovaného materiálu</t>
  </si>
  <si>
    <t>tl. 0,05 m, 0,08m a 0,09 m* plochy , ( dle A.3. SITUACE, šířky dle A.4. VZOROVÉ PŘÍČNÉ ŘEZY) 
plocha obnova tl. 90 mm: (2350,0+15515,0)*0,09 =1 607,850 [A] m3 
plocha obnova tl. 90 mm s nadvýšením: (3842,0)*0,05 =192,100 [B] m3 
v místě sanace tl. 80 mm, šířka 1,0m, 10% z délky po obou krajích: 0,08*1,0*0,1*2*2673,0 =42,768 [C] m3 
Celkem: A+B+C=1 842,718 [D] m3</t>
  </si>
  <si>
    <t>12273</t>
  </si>
  <si>
    <t>ODKOPÁVKY A PROKOPÁVKY OBECNÉ TŘ. I</t>
  </si>
  <si>
    <t>včetně odvozu na skládku dle ZOP do dodavatelem určené vzdálenosti</t>
  </si>
  <si>
    <t>v místě hloubkové sanace tl. 0,42 m, šířka 1,5m, 20% z délky po obou krajích: 0,42*1,5*0,2*2*2673,0=673,596 [A] 
předlážení chodníků 0,18*(1,5*(34,0+15,0)+0,5*20,0) =15,030 [B] 
v místě výměny obrub se zelení  0,3*0,5*(11,0+23,0+45,0)=11,850 [C] 
Celkem: A+B+C=700,476 [D]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</si>
  <si>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</si>
  <si>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</si>
  <si>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</si>
  <si>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vykopávky z dočasné skládky, zpětné použití zeminy, ornice a R-mat (frézing) 
položka 17310:  0,375=0,375 [A] 
položka 56360:  231,335=231,335 [B] 
položka11353: 45,0*0,1=4,500 [C] 
Celkem: A+B+C=236,210 [D]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</si>
  <si>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</si>
  <si>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11</t>
  </si>
  <si>
    <t>12911</t>
  </si>
  <si>
    <t>ČIŠTĚNÍ VOZOVEK OD NÁNOSU</t>
  </si>
  <si>
    <t>Čištění vozovky od nánosu. Zahrnuje poplatek za skládku.</t>
  </si>
  <si>
    <t>čištění vozovky před každým spojovacím postřikem, 2x plocha vozovky:  
plocha obnova tl. 90 mm: 2*(2350,0+15515,0) =35 730,000 [A] m2 
plocha obnova tl. 90 mm s nadvýšením: 2*(3842,0) =7 684,000 [B] m2 
v místě sanace tl. 80 mm, šířka 1,0m, 10% z délky po obou krajích: 1,0*0,1*2*2673,0 =534,600 [C] m2 
vyrovnávací vrstva, 30% celkové plochy krytu: 0,3*(2350,0+15515,0+3842,0)=6 512,100 [D] m2 
Celkem: A+B+C+D=50 460,700 [E] m2</t>
  </si>
  <si>
    <t>- vodorovná a svislá doprava, přemístění, přeložení, manipulace s výkopkem a uložení na skládku (bez poplatku)</t>
  </si>
  <si>
    <t>12</t>
  </si>
  <si>
    <t>Čištění od nánosu. Zahrnuje poplatek za skládku.</t>
  </si>
  <si>
    <t>mechanické očištění žulových kostek: délka * šířka: 145,0*0,8+50,0*0,8=156,000 [A] 
mechanické očištění příkopového žlabu: délka * šířka: 125,0*0,8=100,000 [B] 
Celkem: A+B=256,000 [C]</t>
  </si>
  <si>
    <t>13</t>
  </si>
  <si>
    <t>12920</t>
  </si>
  <si>
    <t>ČIŠTĚNÍ KRAJNIC OD NÁNOSU</t>
  </si>
  <si>
    <t>nezpevněných krajnic tl. 0,15 m * š. 0,5m * délky 
vlevo 0,15*0,5*(919,0+176,0+560,0+320,0)=148,125 [A] 
vpravo 0,15*0,5*(940,0+40,0+400,0+630,0+0,170)=150,763 [B] 
Celkem: A+B=298,888 [C] m3</t>
  </si>
  <si>
    <t>14</t>
  </si>
  <si>
    <t>12931</t>
  </si>
  <si>
    <t>ČIŠTĚNÍ PŘÍKOPŮ OD NÁNOSU DO 0,25M3/M</t>
  </si>
  <si>
    <t>nezpevněné příkopy délky dle A.3. SITUACE 
(100,0+50,0+60,0+140,0+80,0+30,0+25,0+60,0+80,0+200,0)=825,000 [A] m</t>
  </si>
  <si>
    <t>15</t>
  </si>
  <si>
    <t>zpevněné příkopy délky dle A.3. SITUACE 
(360,0+380,0)=740,000 [A] m</t>
  </si>
  <si>
    <t>16</t>
  </si>
  <si>
    <t>12980</t>
  </si>
  <si>
    <t>ČIŠTĚNÍ ULIČNÍCH VPUSTÍ</t>
  </si>
  <si>
    <t>KUS</t>
  </si>
  <si>
    <t>uličních vpustí: 14,0=14,000 [A] 
horských vpustí: 4,0=4,000 [B] 
Celkem: A+B=18,000 [C]</t>
  </si>
  <si>
    <t>17</t>
  </si>
  <si>
    <t>129946</t>
  </si>
  <si>
    <t>ČIŠTĚNÍ POTRUBÍ DN DO 400MM</t>
  </si>
  <si>
    <t>pročištění propustků  dle A.3. SITUACE: 6,0+12,0+16,0+17,0+8,0+45,0+60,0+30,0+6,0+3*4,0+3*6,0+18,0+2*20,0+12,0+12,0+60,0+2*6,0+7,0+14,0+6,0+6,0+3*10,0=447,000 [A] m</t>
  </si>
  <si>
    <t>18</t>
  </si>
  <si>
    <t>129958</t>
  </si>
  <si>
    <t>ČIŠTĚNÍ POTRUBÍ DN DO 600MM</t>
  </si>
  <si>
    <t>pročištění propustků  dle A.3. SITUACE: 12,0+16,0+7,0+10,0+23,0+16,0=84,000 [A]</t>
  </si>
  <si>
    <t>19</t>
  </si>
  <si>
    <t>13273</t>
  </si>
  <si>
    <t>HLOUBENÍ RÝH ŠÍŘ DO 2M PAŽ I NEPAŽ TŘ. I</t>
  </si>
  <si>
    <t>příkopové žlaby šířky 1,5m * tl. 0,5m délka 3,0m: 1,5*0,5*3,0=2,250 [A] 
rýha pro monolitickou vpust hl. 1,0m * šířky 1,5*1,5m : 1,0*1,5*1,5=2,250 [B] 
Celkem: A+B=4,500 [C]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</si>
  <si>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</si>
  <si>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</si>
  <si>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17120</t>
  </si>
  <si>
    <t>ULOŽENÍ SYPANINY DO NÁSYPŮ A NA SKLÁDKY BEZ ZHUTNĚNÍ</t>
  </si>
  <si>
    <t>celkem položka 12273: 700,476 =700,476 [A] 
celkem položka 13273: 4,5=4,500 [B] 
Celkem: A+B=704,976 [C] 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</si>
  <si>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</si>
  <si>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</si>
  <si>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17310</t>
  </si>
  <si>
    <t>ZEMNÍ KRAJNICE A DOSYPÁVKY SE ZHUTNĚNÍM</t>
  </si>
  <si>
    <t>Doplnění vhodné zeminy podél příkopových žlabů.</t>
  </si>
  <si>
    <t>dosypávky podél příkopových žlabů délka* šířka* výška: 3,0*0,5*0,25=0,375 [A] m3</t>
  </si>
  <si>
    <t>Položka konstrukce ze zemin zahrnuje zejména:  
- kompletní provedení zemní konstrukce vč. výběru a dodání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</si>
  <si>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</si>
  <si>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</si>
  <si>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</si>
  <si>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obsyp monolitické uliční vpusti v km 0,359.   
ŠDa fr. 0-32</t>
  </si>
  <si>
    <t>monolitická uliční vpust v km 0,359   hl. 1,0m * šířky 1,0*1,0m: 1,0*1,0*1,0=1,000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</si>
  <si>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</si>
  <si>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</si>
  <si>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</si>
  <si>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</si>
  <si>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v místě hloubkové sanace, šířka 1,5m, 20% z délky po obou krajích: 1,5*0,2*2*2673,0=1 603,800 [A] 
předlážení chodníků (1,5*(34,0+15,0)+0,5*20,0) =83,500 [B] 
v místě výměny příkopových žlabů šířka 1,5m: 1,5*3,0=4,500 [C] 
Celkem: A+B+C=1 691,800 [D]</t>
  </si>
  <si>
    <t>položka zahrnuje úpravu pláně včetně vyrovnání výškových rozdílů. Míru zhutnění určuje projekt.</t>
  </si>
  <si>
    <t>24</t>
  </si>
  <si>
    <t>18221</t>
  </si>
  <si>
    <t>ROZPROSTŘENÍ ORNICE VE SVAHU V TL DO 0,10M</t>
  </si>
  <si>
    <t>VČETNĚ NÁKUPU ORNICE</t>
  </si>
  <si>
    <t>v místě výměny obruby se zelení (11,0+28,0+45,0)*0,5  =42,000 [A]</t>
  </si>
  <si>
    <t>položka zahrnuje:  
nutné přemístění ornice z dočasných skládek vzdálených do 50m  
rozprostření ornice v předepsané tloušťce ve svahu přes 1:5</t>
  </si>
  <si>
    <t>25</t>
  </si>
  <si>
    <t>18241</t>
  </si>
  <si>
    <t>ZALOŽENÍ TRÁVNÍKU RUČNÍM VÝSEVEM</t>
  </si>
  <si>
    <t>v místě výměny obruby se zelení (11,0+28,0+45,0)*0,5  =42,000 [A] 
dosypávky podél příkopových žlabů délka* šířka: 3,0*0,5=1,500 [B]  
Celkem: A+B=43,500 [C] m2</t>
  </si>
  <si>
    <t>Zahrnuje dodání předepsané travní směsi, její výsev na ornici, zalévání, první pokosení, to vše bez ohledu na sklon terénu</t>
  </si>
  <si>
    <t>26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</si>
  <si>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</si>
  <si>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</si>
  <si>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</si>
  <si>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27</t>
  </si>
  <si>
    <t>18351</t>
  </si>
  <si>
    <t>CHEMICKÉ ODPLEVELENÍ</t>
  </si>
  <si>
    <t>chemické odplevelení žulových kostek: délka * šířka: 145,0*0,8+50,0*0,8=156,000 [A] 
chemické odplevelení příkopového žlabu: délka * šířka: 125,0*0,8=100,000 [B] 
Celkem: A+B=256,000 [C]</t>
  </si>
  <si>
    <t>položka zahrnuje celoplošný postřik a chemickou likvidace nežádoucích rostlin nebo jejích částí a zabránění jejich dalšímu růstu na urovnaném volném terénu</t>
  </si>
  <si>
    <t>Základy</t>
  </si>
  <si>
    <t>28</t>
  </si>
  <si>
    <t>28997</t>
  </si>
  <si>
    <t>OPLÁŠTĚNÍ (ZPEVNĚNÍ) Z GEOTEXTILIE A GEOMŘÍŽOVIN</t>
  </si>
  <si>
    <t>separační geotextilie s výztužnou funkcí, pevnost v tahu min. 18kN, včetně rozprostření, v místě hloubkové sanace šířka 2,0m, 20% z délky po obou krajích 2*0,2*2*2673=2 138,400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</si>
  <si>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</si>
  <si>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</si>
  <si>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29</t>
  </si>
  <si>
    <t>451312</t>
  </si>
  <si>
    <t>PODKLADNÍ A VÝPLŇOVÉ VRSTVY Z PROSTÉHO BETONU C12/15</t>
  </si>
  <si>
    <t>podkladní beton C12/15 - X0, tl. 0,15 m * šířka * délka 
monolitická uliční vpust v km 0,359: 0,15*0,95*0,95=0,135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</si>
  <si>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</si>
  <si>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</si>
  <si>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30</t>
  </si>
  <si>
    <t>56330</t>
  </si>
  <si>
    <t>VOZOVKOVÉ VRSTVY ZE ŠTĚRKODRTI</t>
  </si>
  <si>
    <t>vrstva ŠDa fr. 0-63  
v místě hloubkové sanace tl. 2 * 0,21 m, šířka 1,5m, 20% z délky po obou krajích: 2*0,21*1,5*0,2*2*2673,0=673,596 [A] 
předlážení chodníků 0,18*(1,5*(34,0+15,0)+0,5*20,0) =15,030 [B] 
v místě výměny příkopových žlabů tl. 2 * 0,21 m, šířka 1,5m: 2*0,21*1,5*3,0=1,890 [C] 
Celkem: A+B+C=690,516 [D] m3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</si>
  <si>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</si>
  <si>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</si>
  <si>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56960</t>
  </si>
  <si>
    <t>ZPEVNĚNÍ KRAJNIC Z RECYKLOVANÉHO MATERIÁLU</t>
  </si>
  <si>
    <t>nezpevněných krajnic tl. 0,1 m z R-mat (frézing ze stáv. silnice), *  šířka 0,50 m * délka: 
vlevo 0,1*0,5*(919,0+176,0+560,0+320,0)=98,750 [A] 
vpravo 0,1*0,5*(940,0+40,0+400,0+630,0+0,170)=100,509 [B] 
dosypávka zemních krajnic v místě hloubkové sanace, šířka 0,3 * tl. 0,1 * délka,: 0,3*0,1*(0,2*2*2673,0)=32,076 [C] 
Celkem: A+B+C=231,335 [D] m3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</si>
  <si>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</si>
  <si>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32</t>
  </si>
  <si>
    <t>572213</t>
  </si>
  <si>
    <t>SPOJOVACÍ POSTŘIK Z EMULZE DO 0,5KG/M2</t>
  </si>
  <si>
    <t>spojovací postřik emulzí 0,3 kg/m2 a 0,4 kg/m2:  
plocha obnova tl. 90 mm: 2*(2350,0+15515,0) =35 730,000 [A] m2 
plocha obnova tl. 90 mm s nadvýšením: 2*(3842,0) =7 684,000 [B] m2 
v místě sanace tl. 80 mm, šířka 1,0m, 20% z délky po obou krajích: 1,0*0,2*2*2673,0 =1 069,200 [C] m2 
vyrovnávací vrstva, 30% celkové plochy krytu: 0,3*(2350,0+15515,0+3842,0)=6 512,100 [D] m2 
Celkem: A+B+C+D=50 995,300 [E] 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</si>
  <si>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</si>
  <si>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33</t>
  </si>
  <si>
    <t>57475</t>
  </si>
  <si>
    <t>VOZOVKOVÉ VÝZTUŽNÉ VRSTVY Z GEOMŘÍŽOVINY</t>
  </si>
  <si>
    <t>Pokládka výztužné geomříže ze skelných vláken s polyuretanovou textilií ze 100% recyklovatelných materiálů (v budoucnu možnost bezproblémově vyfrézovat a opětovně veškerý materiál použít) s pevností v tahu 100kN/m. Skelné vlákno musí být ochráněno elastomerovým polymerem, aby při instalaci nedošlo ke zničení geomříže (neměl by být použit povlak z přírodního asfaltu/bitumenové směsi). 
sanace geomříží , předpoklad 10% z délky po obou krajích: 0,1*2*2673,0*2 =1 069,200 [A] m2</t>
  </si>
  <si>
    <t>- dodání geomříže v požadované kvalitě a v množství včetně přesahů (přesahy započteny v jednotkové ceně)  
- očištění podkladu  
- pokládka geomříže dle předepsaného technologického předpisu</t>
  </si>
  <si>
    <t>34</t>
  </si>
  <si>
    <t>574A34</t>
  </si>
  <si>
    <t>ASFALTOVÝ BETON PRO OBRUSNÉ VRSTVY ACO 11+, 11S TL. 40MM</t>
  </si>
  <si>
    <t>ACO 11+ (50/70) tl. 40 mm, plocha vozovky dle A.3. SITUACE, tloušťka dle A.4. VZOROVÉ PŘÍČNÉ ŘEZY: 
plocha obnova tl. 90 mm: (2350,0+15515,0) =17 865,000 [A] m2 
plocha obnova tl. 90 mm s nadvýšením: (3842,0) =3 842,000 [B] m2 
Celkem: A+B=21 707,000 [C] m2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</si>
  <si>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</si>
  <si>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</si>
  <si>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574C06</t>
  </si>
  <si>
    <t>ASFALTOVÝ BETON PRO LOŽNÍ VRSTVY ACL 16+, 16S</t>
  </si>
  <si>
    <t>Vyrovnávací vrstva z ACL 16+ (50/70)  tl. 30 mm, plocha * 30% plochy krytu: 0,30*0,03*(2350,0+15515,0+3842,0) =195,363 [A] m3</t>
  </si>
  <si>
    <t>36</t>
  </si>
  <si>
    <t>574C46</t>
  </si>
  <si>
    <t>ASFALTOVÝ BETON PRO LOŽNÍ VRSTVY ACL 16+, 16S TL. 50MM</t>
  </si>
  <si>
    <t>ACL 16+ (50/70) tl. 50 mm, plocha stáv. krytu+0,08m na plocha vozovky dle A.3. SITUACE, tloušťka dle A.4. VZOROVÉ PŘÍČNÉ ŘEZY:  
plocha obnova tl. 90 mm: (2350,0+15515,0) =17 865,000 [A] m2 
plocha obnova tl. 90 mm s nadvýšením: (3842,0) =3 842,000 [B] m2 
rozšíření +0,08m na každém kraji nezpevněné krajnice: 0,08*((919,0+176,0+560,0+320,0)+(940,0+40,0+400,0+630,0+0,170))=318,814 [C] m2 
Celkem: A+B+C=22 025,814 [D] m2</t>
  </si>
  <si>
    <t>37</t>
  </si>
  <si>
    <t>574E76</t>
  </si>
  <si>
    <t>ASFALTOVÝ BETON PRO PODKLADNÍ VRSTVY ACP 16+, 16S TL. 80MM</t>
  </si>
  <si>
    <t>ACP 16+ (50/70) tl. 80 mm,  šířka 1,0m, v místě hloubkové sanace 20% z délky po obou krajích: 0,2*2*2673,0=1 069,200 [A] m2</t>
  </si>
  <si>
    <t>38</t>
  </si>
  <si>
    <t>587201</t>
  </si>
  <si>
    <t>PŘEDLÁŽDĚNÍ KRYTU Z VELKÝCH KOSTEK</t>
  </si>
  <si>
    <t>předláždění žulových kostek 80x100x100 mm  do lože z betonu C20/25 nXF3: 45,0*0,20+145,0*0,40+50,0*0,40=87,000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</si>
  <si>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</si>
  <si>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39</t>
  </si>
  <si>
    <t>587206</t>
  </si>
  <si>
    <t>PŘEDLÁŽDĚNÍ KRYTU Z BETONOVÝCH DLAŽDIC SE ZÁMKEM</t>
  </si>
  <si>
    <t>předláždění dlažby tl. 60 mm v chodníku v místech výměny obrub včetně nového lože z drti tl. 30 mm, délka * šířka: (34,0+15,0)*1,0+20,0*0,5=59,000 [A]</t>
  </si>
  <si>
    <t>Potrubí</t>
  </si>
  <si>
    <t>40</t>
  </si>
  <si>
    <t>89711</t>
  </si>
  <si>
    <t>VPUSŤ KANALIZAČNÍ ULIČNÍ KOMPLETNÍ MONOLIT BETON</t>
  </si>
  <si>
    <t>monolitická uliční vpust v km 0,359: z betonu C25/30-XF2,XC1 včetně výztuže kari sítí: 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</si>
  <si>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</si>
  <si>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41</t>
  </si>
  <si>
    <t>899112</t>
  </si>
  <si>
    <t>POKLOPY LITINOVÉ SAMOSTATNÉ</t>
  </si>
  <si>
    <t>výměna 30% z celku: 0,3*26= 8,0=8,000 [A]</t>
  </si>
  <si>
    <t>Položka zahrnuje dodávku a osazení předepsaného poklopu včetně rámu</t>
  </si>
  <si>
    <t>42</t>
  </si>
  <si>
    <t>89921</t>
  </si>
  <si>
    <t>VÝŠKOVÁ ÚPRAVA POKLOPŮ</t>
  </si>
  <si>
    <t>26,0=26,000 [A]</t>
  </si>
  <si>
    <t>- položka výškové úpravy zahrnuje všechny nutné práce a materiály pro zvýšení nebo snížení zařízení (včetně nutné úpravy stávajícího povrchu vozovky nebo chodníku).</t>
  </si>
  <si>
    <t>43</t>
  </si>
  <si>
    <t>89922</t>
  </si>
  <si>
    <t>VÝŠKOVÁ ÚPRAVA MŘÍŽÍ</t>
  </si>
  <si>
    <t>14,0=14,000 [A]</t>
  </si>
  <si>
    <t>44</t>
  </si>
  <si>
    <t>89923</t>
  </si>
  <si>
    <t>VÝŠKOVÁ ÚPRAVA KRYCÍCH HRNCŮ</t>
  </si>
  <si>
    <t>6,0=6,000 [A]</t>
  </si>
  <si>
    <t>Ostatní konstrukce a práce</t>
  </si>
  <si>
    <t>45</t>
  </si>
  <si>
    <t>9113B1</t>
  </si>
  <si>
    <t>SVODIDLO OCEL SILNIČ JEDNOSTR, ÚROVEŇ ZADRŽ H1 -DODÁVKA A MONTÁŽ</t>
  </si>
  <si>
    <t>ocelové silniční svodidlo zádržnosti H1, sloupky po 2,0m: 12,0=12,000 [A] m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</si>
  <si>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</si>
  <si>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46</t>
  </si>
  <si>
    <t>9113B3</t>
  </si>
  <si>
    <t>SVODIDLO OCEL SILNIČ JEDNOSTR, ÚROVEŇ ZADRŽ H1 - DEMONTÁŽ S PŘESUNEM</t>
  </si>
  <si>
    <t>odstranění ocelových svodidel  zádržnosti H1, sloupky po 2,0m: 12,0=12,000 [A] m</t>
  </si>
  <si>
    <t>položka zahrnuje:  
- demontáž a odstranění zařízení  
- jeho odvoz na předepsané místo</t>
  </si>
  <si>
    <t>47</t>
  </si>
  <si>
    <t>912152</t>
  </si>
  <si>
    <t>SVODNICE SAMOSTATNÁ - DEMONTÁŽ A ZPĚTNÁ MONTÁŽ</t>
  </si>
  <si>
    <t>dočasná demontáž svodnice, předpoklad 100,0=100,000 [A]</t>
  </si>
  <si>
    <t>položka zahrnuje demontáž stávající svodnice, její očištění případně opravu (včetně opravy povrchové úpravy), zpětnou montáž včetně dodávky nutných spojovacích prvků</t>
  </si>
  <si>
    <t>48</t>
  </si>
  <si>
    <t>91228</t>
  </si>
  <si>
    <t>SMĚROVÉ SLOUPKY Z PLAST HMOT VČETNĚ ODRAZNÉHO PÁSKU</t>
  </si>
  <si>
    <t>bílé 2650,0 *2 /50  =106,000 [A] ks 
červené 2*7 =14,000 [B]  ks 
Celkem: A+B=120,000 [C] ks</t>
  </si>
  <si>
    <t>položka zahrnuje:  
- dodání a osazení sloupku včetně nutných zemních prací  
- vnitrostaveništní a mimostaveništní doprava  
- odrazky plastové nebo z retroreflexní fólie</t>
  </si>
  <si>
    <t>49</t>
  </si>
  <si>
    <t>912283</t>
  </si>
  <si>
    <t>SMĚROVÉ SLOUPKY Z PLAST HMOT - DEMONTÁŽ A ODVOZ</t>
  </si>
  <si>
    <t>odstranění směrových sloupků, 70% z nových:   0,7*2650,0*2/50=74,200 [A]</t>
  </si>
  <si>
    <t>položka zahrnuje demontáž stávajícího sloupku, jeho odvoz do skladu nebo na skládku</t>
  </si>
  <si>
    <t>50</t>
  </si>
  <si>
    <t>91238</t>
  </si>
  <si>
    <t>SMĚROVÉ SLOUPKY Z PLAST HMOT - NÁSTAVCE NA SVODIDLA VČETNĚ ODRAZNÉHO PÁSKU</t>
  </si>
  <si>
    <t>18,0=18,000 [A]</t>
  </si>
  <si>
    <t>51</t>
  </si>
  <si>
    <t>914131</t>
  </si>
  <si>
    <t>DOPRAVNÍ ZNAČKY ZÁKLADNÍ VELIKOSTI OCELOVÉ FÓLIE TŘ 2 - DODÁVKA A MONTÁŽ</t>
  </si>
  <si>
    <t>výměna stávajících značek, bude určeno při stavbě, přepodklad 30,0 =30,000 [A] ks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</si>
  <si>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</si>
  <si>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52</t>
  </si>
  <si>
    <t>914132</t>
  </si>
  <si>
    <t>DOPRAVNÍ ZNAČKY ZÁKLADNÍ VELIKOSTI OCELOVÉ FÓLIE TŘ 2 - MONTÁŽ S PŘEMÍSTĚNÍM</t>
  </si>
  <si>
    <t>zpětná montáž dočasně demontovaného dopravního značení překážejícího během výstavby:  15=15,000 [A]  ks</t>
  </si>
  <si>
    <t>položka zahrnuje:  
- dopravu demontované značky z dočasné skládky  
- osazení a montáž značky na místě určeném projektem  
- nutnou opravu poškozených částí  
nezahrnuje dodávku značky</t>
  </si>
  <si>
    <t>53</t>
  </si>
  <si>
    <t>914133</t>
  </si>
  <si>
    <t>DOPRAVNÍ ZNAČKY ZÁKLADNÍ VELIKOSTI OCELOVÉ FÓLIE TŘ 2 - DEMONTÁŽ</t>
  </si>
  <si>
    <t>definitivně odstranit stávající, bude určeno při stavbě, přepodklad 30,0 =30,000 [A] ks 
dočasná demontáž dopravního značení  překážejícího během výstavby: 15=15,000 [B]  ks 
Celkem: A+B=45,000 [C]</t>
  </si>
  <si>
    <t>Položka zahrnuje odstranění, demontáž a odklizení materiálu s odvozem na předepsané místo</t>
  </si>
  <si>
    <t>54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</si>
  <si>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</si>
  <si>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</si>
  <si>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</si>
  <si>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55</t>
  </si>
  <si>
    <t>914923</t>
  </si>
  <si>
    <t>SLOUPKY A STOJKY DZ Z OCEL TRUBEK DO PATKY DEMONTÁŽ</t>
  </si>
  <si>
    <t>definitivně odstranit stávající, bude určeno při stavbě, přepodklad 30,0 =30,000 [A] ks</t>
  </si>
  <si>
    <t>56</t>
  </si>
  <si>
    <t>915111</t>
  </si>
  <si>
    <t>VODOROVNÉ DOPRAVNÍ ZNAČENÍ BARVOU HLADKÉ - DODÁVKA A POKLÁDKA</t>
  </si>
  <si>
    <t>s reflexní úpravou, délky dle SITUACE 
V1a (0,125), (326,0+54,0+98,0+203,0+22,0+647,0+90,0+725,0+153,0)*0,125 =289,750 [A] m2 
V4 (0,125), (51,0+12,0+242,0+430,0+54,0+97,0+349,0+22,0+355,0+136,0+12,0+488,0+432,0+19,0+76,0+104,0+12,0+670,0+670,0+12,0+12,0+242,0+402,0)*0,125 =612,375 [B] m2 
V4 (0,5/0,5/0,125), (2*10,0+2*15,0+12,0+10,0+29,0+12,0+20,0+24,0+18,0+12,0+13,0)*0,125*1/2 =12,500 [C]  m2 
V2b (1,5/1,5/0,125), (2*15,0+25,0+46,0+12,02*22,0+2*9,0+2*9,0+9,0+15,0+26,0+2*40,0+8,0)*0,125*1/2 =33,715 [D] m2 
V2b (3/1,5/0,125), (120,0)*0,125*2/3  =10,000 [E] m2 
V2a (3/6/0,125),  (60,0)*0,125*1/3 =2,500 [F]  m2 
V11a  délky 12,0m 7*8,0 m2 =56,000 [G] m2 
V18, 6,0 m2 =6,000 [H] 
V7, 10*1,5 =15,000 [I] 
Celkem: A+B+C+D+E+F+G+H+I=1 037,840 [J] m2</t>
  </si>
  <si>
    <t>položka zahrnuje:  
- dodání a pokládku nátěrového materiálu (měří se pouze natíraná plocha)  
- předznačení a reflexní úpravu</t>
  </si>
  <si>
    <t>57</t>
  </si>
  <si>
    <t>915211</t>
  </si>
  <si>
    <t>VODOROVNÉ DOPRAVNÍ ZNAČENÍ PLASTEM HLADKÉ - DODÁVKA A POKLÁDKA</t>
  </si>
  <si>
    <t>58</t>
  </si>
  <si>
    <t>917211</t>
  </si>
  <si>
    <t>ZÁHONOVÉ OBRUBY Z BETONOVÝCH OBRUBNÍKŮ ŠÍŘ 50MM</t>
  </si>
  <si>
    <t>záhonový obrubník 500x250x50mm z C35/45-XF4,XD3 do betonového lože C20/25  nXF3: 17,0=17,000 [A]</t>
  </si>
  <si>
    <t>Položka zahrnuje:  
dodání a pokládku betonových obrubníků o rozměrech předepsaných zadávací dokumentací  
betonové lože i boční betonovou opěrku.</t>
  </si>
  <si>
    <t>59</t>
  </si>
  <si>
    <t>917224</t>
  </si>
  <si>
    <t>SILNIČNÍ A CHODNÍKOVÉ OBRUBY Z BETONOVÝCH OBRUBNÍKŮ ŠÍŘ 150MM</t>
  </si>
  <si>
    <t>silniční obrubník 1000x250x150mm z C35/45-XF4,XD3 do betonového lože C20/25  nXF3: 45,0+28,0+20,0=93,000 [A]</t>
  </si>
  <si>
    <t>60</t>
  </si>
  <si>
    <t>917424</t>
  </si>
  <si>
    <t>CHODNÍKOVÉ OBRUBY Z KAMENNÝCH OBRUBNÍKŮ ŠÍŘ 150MM</t>
  </si>
  <si>
    <t>stávající žulový obrubník lámaný  uložený do betonového lože C20/25  nXF3 v km 2,255-2,300: 45,0=45,000 [A]</t>
  </si>
  <si>
    <t>Položka zahrnuje:  
dodání a pokládku kamenných obrubníků o rozměrech předepsaných zadávací dokumentací  
betonové lože i boční betonovou opěrku.</t>
  </si>
  <si>
    <t>61</t>
  </si>
  <si>
    <t>919111</t>
  </si>
  <si>
    <t>ŘEZÁNÍ ASFALTOVÉHO KRYTU VOZOVEK TL DO 50MM</t>
  </si>
  <si>
    <t>proříznutí pracovní spáry, délky dle A.3. SITUACE:  
8,4+34,0+29,0+27,0+15,0+16,0+3,5+3,0+25,0+12,0+13,0+8,0+22,0+13,0+11,0+9,0+6,0+7,0+6,0+2*4,0+2*2,0+2*7,0+2*3,0+45,0+5,0+25,0+15,0+5,0+30,0+9,0+27,0+11,0+63,0+18,0+29,0+11,0+56,0+12,0+2*6,0+7,0+12,0+6,0+6,0+38,0+2*12,0+4*19,0+20,0+44,0+63,0+24,0+7,0+6,0+5,0+8,6=1 019,500 [A] m 
v ose vozovky, práce prováděné po polovinách vozovky: 2673,0=2 673,000 [B] m 
Celkem: A+B=3 692,500 [C] m</t>
  </si>
  <si>
    <t>položka zahrnuje řezání vozovkové vrstvy v předepsané tloušťce, včetně spotřeby vody</t>
  </si>
  <si>
    <t>62</t>
  </si>
  <si>
    <t>931327</t>
  </si>
  <si>
    <t>TĚSNĚNÍ DILATAČ SPAR ASF ZÁLIVKOU MODIFIK PRŮŘ PŘES 800MM2</t>
  </si>
  <si>
    <t>zalití proříznuté pracovní spáry, délky dle A.3. SITUACE 
8,4+34,0+29,0+27,0+15,0+16,0+3,5+3,0+25,0+12,0+13,0+8,0+22,0+13,0+11,0+9,0+6,0+7,0+6,0+2*4,0+2*2,0+2*7,0+2*3,0+45,0+5,0+25,0+15,0+5,0+30,0+9,0+27,0+11,0+63,0+18,0+29,0+11,0+56,0+12,0+2*6,0+7,0+12,0+6,0+6,0+38,0+2*12,0+4*19,0+20,0+44,0+63,0+24,0+7,0+6,0+5,0+8,6=1 019,500 [A] m 
v ose vozovky, práce prováděné po polovinách vozovky: 2673,0=2 673,000 [B] m 
Celkem: A+B=3 692,500 [C] m</t>
  </si>
  <si>
    <t>položka zahrnuje dodávku a osazení předepsaného materiálu, očištění ploch spáry před úpravou, očištění okolí spáry po úpravě  
nezahrnuje těsnící profil</t>
  </si>
  <si>
    <t>63</t>
  </si>
  <si>
    <t>935212</t>
  </si>
  <si>
    <t>PŘÍKOPOVÉ ŽLABY Z BETON TVÁRNIC ŠÍŘ DO 600MM DO BETONU TL 100MM</t>
  </si>
  <si>
    <t>příkopové tvárnice 600x300x80mm do betonového lože C20/25 nXF3: 3,0=3,000 [A] 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</si>
  <si>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</si>
  <si>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64</t>
  </si>
  <si>
    <t>96688</t>
  </si>
  <si>
    <t>VYBOURÁNÍ KANALIZAČ ŠACHET KOMPLETNÍCH</t>
  </si>
  <si>
    <t>odstranění poklopů šachet 
výměna 30% z celku: 0,3*26= 8,0=8,000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</si>
  <si>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</si>
  <si>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181</t>
  </si>
  <si>
    <t>DOČASNÉ DOPRAVNÍ OPATŘENÍ PRO SO 101</t>
  </si>
  <si>
    <t>dod, mont vč. přemístění, vč. nájmu po celou dobu stavby</t>
  </si>
  <si>
    <t>dle A.7. DOČASNÉ DOPRAVNÍ OPATŘENÍ  
schéma B/6 (10*2 *5 přesun) + na vedlejší komunikace 10: 
celkem 10*2 *5+10=110,000 [A]</t>
  </si>
  <si>
    <t>položka zahrnuje:  
- dodávku a montáž značek v požadovaném provedení</t>
  </si>
  <si>
    <t>schéma B/6 (10*2 *5 přesun) + na vedlejší komunikace 10: 
celkem 10*2 *5+10=110,000 [A]</t>
  </si>
  <si>
    <t>916121</t>
  </si>
  <si>
    <t>DOPRAV SVĚTLO VÝSTRAŽ SOUPRAVA 3KS - DOD A MONTÁŽ</t>
  </si>
  <si>
    <t>dle A.7. DOČASNÉ DOPRAVNÍ OPATŘENÍ   
B/6 (2*2 *5 přesun) , celkem 2*2*5=20,000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</si>
  <si>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</si>
  <si>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</si>
  <si>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</si>
  <si>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B/6 (2*2 *5 přesun) , celkem 2*2*5=20,000 [A]</t>
  </si>
  <si>
    <t>Položka zahrnuje odstranění, demontáž a odklizení zařízení s odvozem na předepsané místo</t>
  </si>
  <si>
    <t>916151</t>
  </si>
  <si>
    <t>SEMAFOROVÁ PŘENOSNÁ SOUPRAVA - DOD A MONTÁŽ</t>
  </si>
  <si>
    <t>dle A.7. DOČASNÉ DOPRAVNÍ OPATŘENÍ    
B/6 (2*2 *5 přesun) , celkem 2*2 *5=20,000 [A]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</si>
  <si>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</si>
  <si>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</si>
  <si>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</si>
  <si>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B/6 (2*2 *5 přesun) , celkem 2*2 *5=20,000 [A]</t>
  </si>
  <si>
    <t>916321</t>
  </si>
  <si>
    <t>DOPRAVNÍ ZÁBRANY Z2 S FÓLIÍ TŘ 2 - DOD A MONTÁŽ</t>
  </si>
  <si>
    <t>dle A.7. DOČASNÉ DOPRAVNÍ OPATŘENÍ   
B/6 (2*2 *5 přesun) , celkem 2*2 *5=20,000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</si>
  <si>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</si>
  <si>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916323</t>
  </si>
  <si>
    <t>DOPRAVNÍ ZÁBRANY Z2 S FÓLIÍ TŘ 2 - DEMONTÁŽ</t>
  </si>
  <si>
    <t>916361</t>
  </si>
  <si>
    <t>SMĚROVACÍ DESKY Z4 OBOUSTR S FÓLIÍ TŘ 2 - DOD A MONTÁŽ</t>
  </si>
  <si>
    <t>dle A.7. DOČASNÉ DOPRAVNÍ OPATŘENÍ 
B/6 (20*2 *5přesun), celkem 20*2 *5=200,000 [A]</t>
  </si>
  <si>
    <t>916363</t>
  </si>
  <si>
    <t>SMĚROVACÍ DESKY Z4 OBOUSTR S FÓLIÍ TŘ 2 - DEMONTÁŽ</t>
  </si>
  <si>
    <t>B/6 (20*2 *5přesun), celkem 20*2 *5=200,000 [A]</t>
  </si>
  <si>
    <t>916711</t>
  </si>
  <si>
    <t>UPEVŇOVACÍ KONSTR - PODKLADNÍ DESKA POD 28KG - DOD A MONTÁŽ</t>
  </si>
  <si>
    <t>dle A.7. DOČASNÉ DOPRAVNÍ OPATŘENÍ 
2ks na svislou značku: (10*2*5+10) * 2=220,000 [A] 
4ks zábranu Z2: (2*2*5) * 4=80,000 [B] 
1ks směrovací desku Z4: (20*2*5) * 1=200,000 [C] 
Celkem: A+B+C=500,000 [D]</t>
  </si>
  <si>
    <t>916713</t>
  </si>
  <si>
    <t>UPEVŇOVACÍ KONSTR - PODKLADNÍ DESKA POD 28KG - DEMONTÁŽ</t>
  </si>
  <si>
    <t>dle C.2.2.-SCHÉMA PŘECHODNÉHO DOPRAVNÍHO ZNAČENÍ</t>
  </si>
  <si>
    <t>2ks na svislou značku: (10*2*5+10) * 2=220,000 [A] 
4ks zábranu Z2: (2*2*5) * 4=80,000 [B] 
1ks směrovací desku Z4: (20*2*5) * 1=200,000 [C] 
Celkem: A+B+C=500,000 [D]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</si>
</sst>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10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10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</v>
      </c>
      <c s="32">
        <f>0+I8</f>
      </c>
      <c r="O3" t="s">
        <v>9</v>
      </c>
      <c t="s">
        <v>11</v>
      </c>
    </row>
    <row r="4" spans="1:16" ht="15" customHeight="1">
      <c r="A4" t="s">
        <v>7</v>
      </c>
      <c s="12" t="s">
        <v>8</v>
      </c>
      <c s="13" t="s">
        <v>12</v>
      </c>
      <c s="5"/>
      <c s="14" t="s">
        <v>13</v>
      </c>
      <c s="5"/>
      <c s="5"/>
      <c s="15"/>
      <c s="15"/>
      <c r="O4" t="s">
        <v>9</v>
      </c>
      <c t="s">
        <v>11</v>
      </c>
    </row>
    <row r="5" spans="1:16" ht="12.75" customHeight="1">
      <c r="A5" s="11" t="s">
        <v>14</v>
      </c>
      <c s="11" t="s">
        <v>16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  <c r="O5" t="s">
        <v>9</v>
      </c>
      <c t="s">
        <v>11</v>
      </c>
    </row>
    <row r="6" spans="1:9" ht="12.75" customHeight="1">
      <c r="A6" s="11"/>
      <c s="11"/>
      <c s="11"/>
      <c s="11"/>
      <c s="11"/>
      <c s="11"/>
      <c s="11"/>
      <c s="11" t="s">
        <v>27</v>
      </c>
      <c s="11" t="s">
        <v>29</v>
      </c>
    </row>
    <row r="7" spans="1:9" ht="12.75" customHeight="1">
      <c r="A7" s="11" t="s">
        <v>15</v>
      </c>
      <c s="11" t="s">
        <v>17</v>
      </c>
      <c s="11" t="s">
        <v>11</v>
      </c>
      <c s="11" t="s">
        <v>10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8" spans="1:18" ht="12.75" customHeight="1">
      <c r="A8" s="15" t="s">
        <v>31</v>
      </c>
      <c s="15"/>
      <c s="20" t="s">
        <v>15</v>
      </c>
      <c s="15"/>
      <c s="21" t="s">
        <v>32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33</v>
      </c>
      <c s="23" t="s">
        <v>17</v>
      </c>
      <c s="23" t="s">
        <v>34</v>
      </c>
      <c s="19" t="s">
        <v>35</v>
      </c>
      <c s="24" t="s">
        <v>36</v>
      </c>
      <c s="25" t="s">
        <v>37</v>
      </c>
      <c s="26">
        <v>1</v>
      </c>
      <c s="27">
        <v>0</v>
      </c>
      <c s="27">
        <f>ROUND(ROUND(H9,2)*ROUND(G9,3),2)</f>
      </c>
      <c r="O9">
        <f>(I9*21)/100</f>
      </c>
      <c t="s">
        <v>15</v>
      </c>
    </row>
    <row r="10" spans="1:5" ht="76.5">
      <c r="A10" s="28" t="s">
        <v>38</v>
      </c>
      <c r="E10" s="29" t="s">
        <v>39</v>
      </c>
    </row>
    <row r="11" spans="1:5" ht="12.75">
      <c r="A11" s="30" t="s">
        <v>40</v>
      </c>
      <c r="E11" s="31" t="s">
        <v>41</v>
      </c>
    </row>
    <row r="12" spans="1:5" ht="12.75">
      <c r="A12" t="s">
        <v>42</v>
      </c>
      <c r="E12" s="29" t="s">
        <v>43</v>
      </c>
    </row>
    <row r="13" spans="1:16" ht="12.75">
      <c r="A13" s="19" t="s">
        <v>33</v>
      </c>
      <c s="23" t="s">
        <v>11</v>
      </c>
      <c s="23" t="s">
        <v>44</v>
      </c>
      <c s="19" t="s">
        <v>35</v>
      </c>
      <c s="24" t="s">
        <v>45</v>
      </c>
      <c s="25" t="s">
        <v>37</v>
      </c>
      <c s="26">
        <v>1</v>
      </c>
      <c s="27">
        <v>0</v>
      </c>
      <c s="27">
        <f>ROUND(ROUND(H13,2)*ROUND(G13,3),2)</f>
      </c>
      <c r="O13">
        <f>(I13*21)/100</f>
      </c>
      <c t="s">
        <v>15</v>
      </c>
    </row>
    <row r="14" spans="1:5" ht="38.25">
      <c r="A14" s="28" t="s">
        <v>38</v>
      </c>
      <c r="E14" s="29" t="s">
        <v>46</v>
      </c>
    </row>
    <row r="15" spans="1:5" ht="12.75">
      <c r="A15" s="30" t="s">
        <v>40</v>
      </c>
      <c r="E15" s="31" t="s">
        <v>47</v>
      </c>
    </row>
    <row r="16" spans="1:5" ht="12.75">
      <c r="A16" t="s">
        <v>42</v>
      </c>
      <c r="E16" s="29" t="s">
        <v>48</v>
      </c>
    </row>
    <row r="17" spans="1:16" ht="12.75">
      <c r="A17" s="19" t="s">
        <v>33</v>
      </c>
      <c s="23" t="s">
        <v>10</v>
      </c>
      <c s="23" t="s">
        <v>49</v>
      </c>
      <c s="19" t="s">
        <v>35</v>
      </c>
      <c s="24" t="s">
        <v>50</v>
      </c>
      <c s="25" t="s">
        <v>37</v>
      </c>
      <c s="26">
        <v>1</v>
      </c>
      <c s="27">
        <v>0</v>
      </c>
      <c s="27">
        <f>ROUND(ROUND(H17,2)*ROUND(G17,3),2)</f>
      </c>
      <c r="O17">
        <f>(I17*21)/100</f>
      </c>
      <c t="s">
        <v>15</v>
      </c>
    </row>
    <row r="18" spans="1:5" ht="25.5">
      <c r="A18" s="28" t="s">
        <v>38</v>
      </c>
      <c r="E18" s="29" t="s">
        <v>51</v>
      </c>
    </row>
    <row r="19" spans="1:5" ht="12.75">
      <c r="A19" s="30" t="s">
        <v>40</v>
      </c>
      <c r="E19" s="31" t="s">
        <v>47</v>
      </c>
    </row>
    <row r="20" spans="1:5" ht="12.75">
      <c r="A20" t="s">
        <v>42</v>
      </c>
      <c r="E20" s="29" t="s">
        <v>48</v>
      </c>
    </row>
    <row r="21" spans="1:16" ht="12.75">
      <c r="A21" s="19" t="s">
        <v>33</v>
      </c>
      <c s="23" t="s">
        <v>21</v>
      </c>
      <c s="23" t="s">
        <v>52</v>
      </c>
      <c s="19" t="s">
        <v>53</v>
      </c>
      <c s="24" t="s">
        <v>54</v>
      </c>
      <c s="25" t="s">
        <v>37</v>
      </c>
      <c s="26">
        <v>1</v>
      </c>
      <c s="27">
        <v>0</v>
      </c>
      <c s="27">
        <f>ROUND(ROUND(H21,2)*ROUND(G21,3),2)</f>
      </c>
      <c r="O21">
        <f>(I21*21)/100</f>
      </c>
      <c t="s">
        <v>15</v>
      </c>
    </row>
    <row r="22" spans="1:5" ht="51">
      <c r="A22" s="28" t="s">
        <v>38</v>
      </c>
      <c r="E22" s="29" t="s">
        <v>55</v>
      </c>
    </row>
    <row r="23" spans="1:5" ht="12.75">
      <c r="A23" s="30" t="s">
        <v>40</v>
      </c>
      <c r="E23" s="31" t="s">
        <v>47</v>
      </c>
    </row>
    <row r="24" spans="1:5" ht="12.75">
      <c r="A24" t="s">
        <v>42</v>
      </c>
      <c r="E24" s="29" t="s">
        <v>48</v>
      </c>
    </row>
    <row r="25" spans="1:16" ht="12.75">
      <c r="A25" s="19" t="s">
        <v>33</v>
      </c>
      <c s="23" t="s">
        <v>23</v>
      </c>
      <c s="23" t="s">
        <v>52</v>
      </c>
      <c s="19" t="s">
        <v>56</v>
      </c>
      <c s="24" t="s">
        <v>54</v>
      </c>
      <c s="25" t="s">
        <v>37</v>
      </c>
      <c s="26">
        <v>1</v>
      </c>
      <c s="27">
        <v>0</v>
      </c>
      <c s="27">
        <f>ROUND(ROUND(H25,2)*ROUND(G25,3),2)</f>
      </c>
      <c r="O25">
        <f>(I25*21)/100</f>
      </c>
      <c t="s">
        <v>15</v>
      </c>
    </row>
    <row r="26" spans="1:5" ht="51">
      <c r="A26" s="28" t="s">
        <v>38</v>
      </c>
      <c r="E26" s="29" t="s">
        <v>57</v>
      </c>
    </row>
    <row r="27" spans="1:5" ht="12.75">
      <c r="A27" s="30" t="s">
        <v>40</v>
      </c>
      <c r="E27" s="31" t="s">
        <v>47</v>
      </c>
    </row>
    <row r="28" spans="1:5" ht="12.75">
      <c r="A28" t="s">
        <v>42</v>
      </c>
      <c r="E28" s="29" t="s">
        <v>48</v>
      </c>
    </row>
    <row r="29" spans="1:16" ht="12.75">
      <c r="A29" s="19" t="s">
        <v>33</v>
      </c>
      <c s="23" t="s">
        <v>25</v>
      </c>
      <c s="23" t="s">
        <v>58</v>
      </c>
      <c s="19" t="s">
        <v>35</v>
      </c>
      <c s="24" t="s">
        <v>59</v>
      </c>
      <c s="25" t="s">
        <v>37</v>
      </c>
      <c s="26">
        <v>1</v>
      </c>
      <c s="27">
        <v>0</v>
      </c>
      <c s="27">
        <f>ROUND(ROUND(H29,2)*ROUND(G29,3),2)</f>
      </c>
      <c r="O29">
        <f>(I29*21)/100</f>
      </c>
      <c t="s">
        <v>15</v>
      </c>
    </row>
    <row r="30" spans="1:5" ht="63.75">
      <c r="A30" s="28" t="s">
        <v>38</v>
      </c>
      <c r="E30" s="29" t="s">
        <v>60</v>
      </c>
    </row>
    <row r="31" spans="1:5" ht="12.75">
      <c r="A31" s="30" t="s">
        <v>40</v>
      </c>
      <c r="E31" s="31" t="s">
        <v>47</v>
      </c>
    </row>
    <row r="32" spans="1:5" ht="12.75">
      <c r="A32" t="s">
        <v>42</v>
      </c>
      <c r="E32" s="29" t="s">
        <v>48</v>
      </c>
    </row>
    <row r="33" spans="1:16" ht="12.75">
      <c r="A33" s="19" t="s">
        <v>33</v>
      </c>
      <c s="23" t="s">
        <v>61</v>
      </c>
      <c s="23" t="s">
        <v>62</v>
      </c>
      <c s="19" t="s">
        <v>35</v>
      </c>
      <c s="24" t="s">
        <v>63</v>
      </c>
      <c s="25" t="s">
        <v>37</v>
      </c>
      <c s="26">
        <v>1</v>
      </c>
      <c s="27">
        <v>0</v>
      </c>
      <c s="27">
        <f>ROUND(ROUND(H33,2)*ROUND(G33,3),2)</f>
      </c>
      <c r="O33">
        <f>(I33*21)/100</f>
      </c>
      <c t="s">
        <v>15</v>
      </c>
    </row>
    <row r="34" spans="1:5" ht="89.25">
      <c r="A34" s="28" t="s">
        <v>38</v>
      </c>
      <c r="E34" s="29" t="s">
        <v>64</v>
      </c>
    </row>
    <row r="35" spans="1:5" ht="12.75">
      <c r="A35" s="30" t="s">
        <v>40</v>
      </c>
      <c r="E35" s="31" t="s">
        <v>47</v>
      </c>
    </row>
    <row r="36" spans="1:5" ht="12.75">
      <c r="A36" t="s">
        <v>42</v>
      </c>
      <c r="E36" s="29" t="s">
        <v>48</v>
      </c>
    </row>
    <row r="37" spans="1:16" ht="12.75">
      <c r="A37" s="19" t="s">
        <v>33</v>
      </c>
      <c s="23" t="s">
        <v>65</v>
      </c>
      <c s="23" t="s">
        <v>66</v>
      </c>
      <c s="19" t="s">
        <v>35</v>
      </c>
      <c s="24" t="s">
        <v>67</v>
      </c>
      <c s="25" t="s">
        <v>37</v>
      </c>
      <c s="26">
        <v>1</v>
      </c>
      <c s="27">
        <v>0</v>
      </c>
      <c s="27">
        <f>ROUND(ROUND(H37,2)*ROUND(G37,3),2)</f>
      </c>
      <c r="O37">
        <f>(I37*21)/100</f>
      </c>
      <c t="s">
        <v>15</v>
      </c>
    </row>
    <row r="38" spans="1:5" ht="12.75">
      <c r="A38" s="28" t="s">
        <v>38</v>
      </c>
      <c r="E38" s="29" t="s">
        <v>35</v>
      </c>
    </row>
    <row r="39" spans="1:5" ht="51">
      <c r="A39" s="30" t="s">
        <v>40</v>
      </c>
      <c r="E39" s="31" t="s">
        <v>68</v>
      </c>
    </row>
    <row r="40" spans="1:5" ht="63.75">
      <c r="A40" t="s">
        <v>42</v>
      </c>
      <c r="E40" s="29" t="s">
        <v>69</v>
      </c>
    </row>
    <row r="41" spans="1:16" ht="12.75">
      <c r="A41" s="19" t="s">
        <v>33</v>
      </c>
      <c s="23" t="s">
        <v>28</v>
      </c>
      <c s="23" t="s">
        <v>70</v>
      </c>
      <c s="19" t="s">
        <v>35</v>
      </c>
      <c s="24" t="s">
        <v>71</v>
      </c>
      <c s="25" t="s">
        <v>37</v>
      </c>
      <c s="26">
        <v>1</v>
      </c>
      <c s="27">
        <v>0</v>
      </c>
      <c s="27">
        <f>ROUND(ROUND(H41,2)*ROUND(G41,3),2)</f>
      </c>
      <c r="O41">
        <f>(I41*21)/100</f>
      </c>
      <c t="s">
        <v>15</v>
      </c>
    </row>
    <row r="42" spans="1:5" ht="89.25">
      <c r="A42" s="28" t="s">
        <v>38</v>
      </c>
      <c r="E42" s="29" t="s">
        <v>72</v>
      </c>
    </row>
    <row r="43" spans="1:5" ht="12.75">
      <c r="A43" s="30" t="s">
        <v>40</v>
      </c>
      <c r="E43" s="31" t="s">
        <v>47</v>
      </c>
    </row>
    <row r="44" spans="1:5" ht="12.75">
      <c r="A44" t="s">
        <v>42</v>
      </c>
      <c r="E44" s="29" t="s">
        <v>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10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0+O8+O17+O118+O123+O128+O169+O190</f>
      </c>
      <c t="s">
        <v>10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</v>
      </c>
      <c s="32">
        <f>0+I8+I17+I118+I123+I128+I169+I190</f>
      </c>
      <c r="O3" t="s">
        <v>9</v>
      </c>
      <c t="s">
        <v>11</v>
      </c>
    </row>
    <row r="4" spans="1:16" ht="15" customHeight="1">
      <c r="A4" t="s">
        <v>7</v>
      </c>
      <c s="12" t="s">
        <v>8</v>
      </c>
      <c s="13" t="s">
        <v>74</v>
      </c>
      <c s="5"/>
      <c s="14" t="s">
        <v>75</v>
      </c>
      <c s="5"/>
      <c s="5"/>
      <c s="15"/>
      <c s="15"/>
      <c r="O4" t="s">
        <v>9</v>
      </c>
      <c t="s">
        <v>11</v>
      </c>
    </row>
    <row r="5" spans="1:16" ht="12.75" customHeight="1">
      <c r="A5" s="11" t="s">
        <v>14</v>
      </c>
      <c s="11" t="s">
        <v>16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  <c r="O5" t="s">
        <v>9</v>
      </c>
      <c t="s">
        <v>11</v>
      </c>
    </row>
    <row r="6" spans="1:9" ht="12.75" customHeight="1">
      <c r="A6" s="11"/>
      <c s="11"/>
      <c s="11"/>
      <c s="11"/>
      <c s="11"/>
      <c s="11"/>
      <c s="11"/>
      <c s="11" t="s">
        <v>27</v>
      </c>
      <c s="11" t="s">
        <v>29</v>
      </c>
    </row>
    <row r="7" spans="1:9" ht="12.75" customHeight="1">
      <c r="A7" s="11" t="s">
        <v>15</v>
      </c>
      <c s="11" t="s">
        <v>17</v>
      </c>
      <c s="11" t="s">
        <v>11</v>
      </c>
      <c s="11" t="s">
        <v>10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8" spans="1:18" ht="12.75" customHeight="1">
      <c r="A8" s="15" t="s">
        <v>31</v>
      </c>
      <c s="15"/>
      <c s="20" t="s">
        <v>15</v>
      </c>
      <c s="15"/>
      <c s="21" t="s">
        <v>32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33</v>
      </c>
      <c s="23" t="s">
        <v>17</v>
      </c>
      <c s="23" t="s">
        <v>76</v>
      </c>
      <c s="19" t="s">
        <v>77</v>
      </c>
      <c s="24" t="s">
        <v>78</v>
      </c>
      <c s="25" t="s">
        <v>79</v>
      </c>
      <c s="26">
        <v>3193.166</v>
      </c>
      <c s="27">
        <v>0</v>
      </c>
      <c s="27">
        <f>ROUND(ROUND(H9,2)*ROUND(G9,3),2)</f>
      </c>
      <c r="O9">
        <f>(I9*21)/100</f>
      </c>
      <c t="s">
        <v>15</v>
      </c>
    </row>
    <row r="10" spans="1:5" ht="25.5">
      <c r="A10" s="28" t="s">
        <v>38</v>
      </c>
      <c r="E10" s="29" t="s">
        <v>80</v>
      </c>
    </row>
    <row r="11" spans="1:5" ht="140.25">
      <c r="A11" s="30" t="s">
        <v>40</v>
      </c>
      <c r="E11" s="31" t="s">
        <v>81</v>
      </c>
    </row>
    <row r="12" spans="1:5" ht="25.5">
      <c r="A12" t="s">
        <v>42</v>
      </c>
      <c r="E12" s="29" t="s">
        <v>82</v>
      </c>
    </row>
    <row r="13" spans="1:16" ht="12.75">
      <c r="A13" s="19" t="s">
        <v>33</v>
      </c>
      <c s="23" t="s">
        <v>11</v>
      </c>
      <c s="23" t="s">
        <v>76</v>
      </c>
      <c s="19" t="s">
        <v>83</v>
      </c>
      <c s="24" t="s">
        <v>78</v>
      </c>
      <c s="25" t="s">
        <v>79</v>
      </c>
      <c s="26">
        <v>117.102</v>
      </c>
      <c s="27">
        <v>0</v>
      </c>
      <c s="27">
        <f>ROUND(ROUND(H13,2)*ROUND(G13,3),2)</f>
      </c>
      <c r="O13">
        <f>(I13*21)/100</f>
      </c>
      <c t="s">
        <v>15</v>
      </c>
    </row>
    <row r="14" spans="1:5" ht="38.25">
      <c r="A14" s="28" t="s">
        <v>38</v>
      </c>
      <c r="E14" s="29" t="s">
        <v>84</v>
      </c>
    </row>
    <row r="15" spans="1:5" ht="76.5">
      <c r="A15" s="30" t="s">
        <v>40</v>
      </c>
      <c r="E15" s="31" t="s">
        <v>85</v>
      </c>
    </row>
    <row r="16" spans="1:5" ht="25.5">
      <c r="A16" t="s">
        <v>42</v>
      </c>
      <c r="E16" s="29" t="s">
        <v>82</v>
      </c>
    </row>
    <row r="17" spans="1:18" ht="12.75" customHeight="1">
      <c r="A17" s="5" t="s">
        <v>31</v>
      </c>
      <c s="5"/>
      <c s="35" t="s">
        <v>17</v>
      </c>
      <c s="5"/>
      <c s="21" t="s">
        <v>86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0+I18+I22+I26+I30+I34+I38+I42+I46+I50+I54+I58+I62+I66+I70+I74+I78+I82+I86+I90+I94+I98+I102+I106+I110+I114</f>
      </c>
      <c>
        <f>0+O18+O22+O26+O30+O34+O38+O42+O46+O50+O54+O58+O62+O66+O70+O74+O78+O82+O86+O90+O94+O98+O102+O106+O110+O114</f>
      </c>
    </row>
    <row r="18" spans="1:16" ht="12.75">
      <c r="A18" s="19" t="s">
        <v>33</v>
      </c>
      <c s="23" t="s">
        <v>10</v>
      </c>
      <c s="23" t="s">
        <v>87</v>
      </c>
      <c s="19" t="s">
        <v>35</v>
      </c>
      <c s="24" t="s">
        <v>88</v>
      </c>
      <c s="25" t="s">
        <v>89</v>
      </c>
      <c s="26">
        <v>600</v>
      </c>
      <c s="27">
        <v>0</v>
      </c>
      <c s="27">
        <f>ROUND(ROUND(H18,2)*ROUND(G18,3),2)</f>
      </c>
      <c r="O18">
        <f>(I18*21)/100</f>
      </c>
      <c t="s">
        <v>15</v>
      </c>
    </row>
    <row r="19" spans="1:5" ht="12.75">
      <c r="A19" s="28" t="s">
        <v>38</v>
      </c>
      <c r="E19" s="29" t="s">
        <v>90</v>
      </c>
    </row>
    <row r="20" spans="1:5" ht="12.75">
      <c r="A20" s="30" t="s">
        <v>40</v>
      </c>
      <c r="E20" s="31" t="s">
        <v>91</v>
      </c>
    </row>
    <row r="21" spans="1:5" ht="38.25">
      <c r="A21" t="s">
        <v>42</v>
      </c>
      <c r="E21" s="29" t="s">
        <v>92</v>
      </c>
    </row>
    <row r="22" spans="1:16" ht="12.75">
      <c r="A22" s="19" t="s">
        <v>33</v>
      </c>
      <c s="23" t="s">
        <v>21</v>
      </c>
      <c s="23" t="s">
        <v>93</v>
      </c>
      <c s="19" t="s">
        <v>35</v>
      </c>
      <c s="24" t="s">
        <v>94</v>
      </c>
      <c s="25" t="s">
        <v>95</v>
      </c>
      <c s="26">
        <v>42.768</v>
      </c>
      <c s="27">
        <v>0</v>
      </c>
      <c s="27">
        <f>ROUND(ROUND(H22,2)*ROUND(G22,3),2)</f>
      </c>
      <c r="O22">
        <f>(I22*21)/100</f>
      </c>
      <c t="s">
        <v>15</v>
      </c>
    </row>
    <row r="23" spans="1:5" ht="12.75">
      <c r="A23" s="28" t="s">
        <v>38</v>
      </c>
      <c r="E23" s="29" t="s">
        <v>90</v>
      </c>
    </row>
    <row r="24" spans="1:5" ht="25.5">
      <c r="A24" s="30" t="s">
        <v>40</v>
      </c>
      <c r="E24" s="31" t="s">
        <v>96</v>
      </c>
    </row>
    <row r="25" spans="1:5" ht="63.75">
      <c r="A25" t="s">
        <v>42</v>
      </c>
      <c r="E25" s="29" t="s">
        <v>97</v>
      </c>
    </row>
    <row r="26" spans="1:16" ht="12.75">
      <c r="A26" s="19" t="s">
        <v>33</v>
      </c>
      <c s="23" t="s">
        <v>23</v>
      </c>
      <c s="23" t="s">
        <v>98</v>
      </c>
      <c s="19" t="s">
        <v>35</v>
      </c>
      <c s="24" t="s">
        <v>99</v>
      </c>
      <c s="25" t="s">
        <v>89</v>
      </c>
      <c s="26">
        <v>1.8</v>
      </c>
      <c s="27">
        <v>0</v>
      </c>
      <c s="27">
        <f>ROUND(ROUND(H26,2)*ROUND(G26,3),2)</f>
      </c>
      <c r="O26">
        <f>(I26*21)/100</f>
      </c>
      <c t="s">
        <v>15</v>
      </c>
    </row>
    <row r="27" spans="1:5" ht="12.75">
      <c r="A27" s="28" t="s">
        <v>38</v>
      </c>
      <c r="E27" s="29" t="s">
        <v>90</v>
      </c>
    </row>
    <row r="28" spans="1:5" ht="25.5">
      <c r="A28" s="30" t="s">
        <v>40</v>
      </c>
      <c r="E28" s="31" t="s">
        <v>100</v>
      </c>
    </row>
    <row r="29" spans="1:5" ht="63.75">
      <c r="A29" t="s">
        <v>42</v>
      </c>
      <c r="E29" s="29" t="s">
        <v>101</v>
      </c>
    </row>
    <row r="30" spans="1:16" ht="12.75">
      <c r="A30" s="19" t="s">
        <v>33</v>
      </c>
      <c s="23" t="s">
        <v>25</v>
      </c>
      <c s="23" t="s">
        <v>102</v>
      </c>
      <c s="19" t="s">
        <v>35</v>
      </c>
      <c s="24" t="s">
        <v>103</v>
      </c>
      <c s="25" t="s">
        <v>104</v>
      </c>
      <c s="26">
        <v>93</v>
      </c>
      <c s="27">
        <v>0</v>
      </c>
      <c s="27">
        <f>ROUND(ROUND(H30,2)*ROUND(G30,3),2)</f>
      </c>
      <c r="O30">
        <f>(I30*21)/100</f>
      </c>
      <c t="s">
        <v>15</v>
      </c>
    </row>
    <row r="31" spans="1:5" ht="12.75">
      <c r="A31" s="28" t="s">
        <v>38</v>
      </c>
      <c r="E31" s="29" t="s">
        <v>90</v>
      </c>
    </row>
    <row r="32" spans="1:5" ht="25.5">
      <c r="A32" s="30" t="s">
        <v>40</v>
      </c>
      <c r="E32" s="31" t="s">
        <v>105</v>
      </c>
    </row>
    <row r="33" spans="1:5" ht="63.75">
      <c r="A33" t="s">
        <v>42</v>
      </c>
      <c r="E33" s="29" t="s">
        <v>97</v>
      </c>
    </row>
    <row r="34" spans="1:16" ht="12.75">
      <c r="A34" s="19" t="s">
        <v>33</v>
      </c>
      <c s="23" t="s">
        <v>61</v>
      </c>
      <c s="23" t="s">
        <v>106</v>
      </c>
      <c s="19" t="s">
        <v>35</v>
      </c>
      <c s="24" t="s">
        <v>107</v>
      </c>
      <c s="25" t="s">
        <v>104</v>
      </c>
      <c s="26">
        <v>45</v>
      </c>
      <c s="27">
        <v>0</v>
      </c>
      <c s="27">
        <f>ROUND(ROUND(H34,2)*ROUND(G34,3),2)</f>
      </c>
      <c r="O34">
        <f>(I34*21)/100</f>
      </c>
      <c t="s">
        <v>15</v>
      </c>
    </row>
    <row r="35" spans="1:5" ht="12.75">
      <c r="A35" s="28" t="s">
        <v>38</v>
      </c>
      <c r="E35" s="29" t="s">
        <v>35</v>
      </c>
    </row>
    <row r="36" spans="1:5" ht="25.5">
      <c r="A36" s="30" t="s">
        <v>40</v>
      </c>
      <c r="E36" s="31" t="s">
        <v>108</v>
      </c>
    </row>
    <row r="37" spans="1:5" ht="63.75">
      <c r="A37" t="s">
        <v>42</v>
      </c>
      <c r="E37" s="29" t="s">
        <v>97</v>
      </c>
    </row>
    <row r="38" spans="1:16" ht="12.75">
      <c r="A38" s="19" t="s">
        <v>33</v>
      </c>
      <c s="23" t="s">
        <v>65</v>
      </c>
      <c s="23" t="s">
        <v>109</v>
      </c>
      <c s="19" t="s">
        <v>35</v>
      </c>
      <c s="24" t="s">
        <v>110</v>
      </c>
      <c s="25" t="s">
        <v>95</v>
      </c>
      <c s="26">
        <v>1842.718</v>
      </c>
      <c s="27">
        <v>0</v>
      </c>
      <c s="27">
        <f>ROUND(ROUND(H38,2)*ROUND(G38,3),2)</f>
      </c>
      <c r="O38">
        <f>(I38*21)/100</f>
      </c>
      <c t="s">
        <v>15</v>
      </c>
    </row>
    <row r="39" spans="1:5" ht="25.5">
      <c r="A39" s="28" t="s">
        <v>38</v>
      </c>
      <c r="E39" s="29" t="s">
        <v>111</v>
      </c>
    </row>
    <row r="40" spans="1:5" ht="89.25">
      <c r="A40" s="30" t="s">
        <v>40</v>
      </c>
      <c r="E40" s="31" t="s">
        <v>112</v>
      </c>
    </row>
    <row r="41" spans="1:5" ht="63.75">
      <c r="A41" t="s">
        <v>42</v>
      </c>
      <c r="E41" s="29" t="s">
        <v>97</v>
      </c>
    </row>
    <row r="42" spans="1:16" ht="12.75">
      <c r="A42" s="19" t="s">
        <v>33</v>
      </c>
      <c s="23" t="s">
        <v>28</v>
      </c>
      <c s="23" t="s">
        <v>113</v>
      </c>
      <c s="19" t="s">
        <v>35</v>
      </c>
      <c s="24" t="s">
        <v>114</v>
      </c>
      <c s="25" t="s">
        <v>95</v>
      </c>
      <c s="26">
        <v>700.476</v>
      </c>
      <c s="27">
        <v>0</v>
      </c>
      <c s="27">
        <f>ROUND(ROUND(H42,2)*ROUND(G42,3),2)</f>
      </c>
      <c r="O42">
        <f>(I42*21)/100</f>
      </c>
      <c t="s">
        <v>15</v>
      </c>
    </row>
    <row r="43" spans="1:5" ht="12.75">
      <c r="A43" s="28" t="s">
        <v>38</v>
      </c>
      <c r="E43" s="29" t="s">
        <v>115</v>
      </c>
    </row>
    <row r="44" spans="1:5" ht="63.75">
      <c r="A44" s="30" t="s">
        <v>40</v>
      </c>
      <c r="E44" s="31" t="s">
        <v>116</v>
      </c>
    </row>
    <row r="45" spans="1:5" ht="369.75">
      <c r="A45" t="s">
        <v>42</v>
      </c>
      <c r="E45" s="29" t="s">
        <v>117</v>
      </c>
    </row>
    <row r="46" spans="1:16" ht="12.75">
      <c r="A46" s="19" t="s">
        <v>33</v>
      </c>
      <c s="23" t="s">
        <v>30</v>
      </c>
      <c s="23" t="s">
        <v>118</v>
      </c>
      <c s="19" t="s">
        <v>35</v>
      </c>
      <c s="24" t="s">
        <v>119</v>
      </c>
      <c s="25" t="s">
        <v>95</v>
      </c>
      <c s="26">
        <v>236.21</v>
      </c>
      <c s="27">
        <v>0</v>
      </c>
      <c s="27">
        <f>ROUND(ROUND(H46,2)*ROUND(G46,3),2)</f>
      </c>
      <c r="O46">
        <f>(I46*21)/100</f>
      </c>
      <c t="s">
        <v>15</v>
      </c>
    </row>
    <row r="47" spans="1:5" ht="12.75">
      <c r="A47" s="28" t="s">
        <v>38</v>
      </c>
      <c r="E47" s="29" t="s">
        <v>35</v>
      </c>
    </row>
    <row r="48" spans="1:5" ht="63.75">
      <c r="A48" s="30" t="s">
        <v>40</v>
      </c>
      <c r="E48" s="31" t="s">
        <v>120</v>
      </c>
    </row>
    <row r="49" spans="1:5" ht="318.75">
      <c r="A49" t="s">
        <v>42</v>
      </c>
      <c r="E49" s="29" t="s">
        <v>121</v>
      </c>
    </row>
    <row r="50" spans="1:16" ht="12.75">
      <c r="A50" s="19" t="s">
        <v>33</v>
      </c>
      <c s="23" t="s">
        <v>122</v>
      </c>
      <c s="23" t="s">
        <v>123</v>
      </c>
      <c s="19" t="s">
        <v>77</v>
      </c>
      <c s="24" t="s">
        <v>124</v>
      </c>
      <c s="25" t="s">
        <v>89</v>
      </c>
      <c s="26">
        <v>50460.7</v>
      </c>
      <c s="27">
        <v>0</v>
      </c>
      <c s="27">
        <f>ROUND(ROUND(H50,2)*ROUND(G50,3),2)</f>
      </c>
      <c r="O50">
        <f>(I50*21)/100</f>
      </c>
      <c t="s">
        <v>15</v>
      </c>
    </row>
    <row r="51" spans="1:5" ht="12.75">
      <c r="A51" s="28" t="s">
        <v>38</v>
      </c>
      <c r="E51" s="29" t="s">
        <v>125</v>
      </c>
    </row>
    <row r="52" spans="1:5" ht="102">
      <c r="A52" s="30" t="s">
        <v>40</v>
      </c>
      <c r="E52" s="31" t="s">
        <v>126</v>
      </c>
    </row>
    <row r="53" spans="1:5" ht="25.5">
      <c r="A53" t="s">
        <v>42</v>
      </c>
      <c r="E53" s="29" t="s">
        <v>127</v>
      </c>
    </row>
    <row r="54" spans="1:16" ht="12.75">
      <c r="A54" s="19" t="s">
        <v>33</v>
      </c>
      <c s="23" t="s">
        <v>128</v>
      </c>
      <c s="23" t="s">
        <v>123</v>
      </c>
      <c s="19" t="s">
        <v>83</v>
      </c>
      <c s="24" t="s">
        <v>124</v>
      </c>
      <c s="25" t="s">
        <v>89</v>
      </c>
      <c s="26">
        <v>256</v>
      </c>
      <c s="27">
        <v>0</v>
      </c>
      <c s="27">
        <f>ROUND(ROUND(H54,2)*ROUND(G54,3),2)</f>
      </c>
      <c r="O54">
        <f>(I54*21)/100</f>
      </c>
      <c t="s">
        <v>15</v>
      </c>
    </row>
    <row r="55" spans="1:5" ht="12.75">
      <c r="A55" s="28" t="s">
        <v>38</v>
      </c>
      <c r="E55" s="29" t="s">
        <v>129</v>
      </c>
    </row>
    <row r="56" spans="1:5" ht="51">
      <c r="A56" s="30" t="s">
        <v>40</v>
      </c>
      <c r="E56" s="31" t="s">
        <v>130</v>
      </c>
    </row>
    <row r="57" spans="1:5" ht="25.5">
      <c r="A57" t="s">
        <v>42</v>
      </c>
      <c r="E57" s="29" t="s">
        <v>127</v>
      </c>
    </row>
    <row r="58" spans="1:16" ht="12.75">
      <c r="A58" s="19" t="s">
        <v>33</v>
      </c>
      <c s="23" t="s">
        <v>131</v>
      </c>
      <c s="23" t="s">
        <v>132</v>
      </c>
      <c s="19" t="s">
        <v>35</v>
      </c>
      <c s="24" t="s">
        <v>133</v>
      </c>
      <c s="25" t="s">
        <v>95</v>
      </c>
      <c s="26">
        <v>298.888</v>
      </c>
      <c s="27">
        <v>0</v>
      </c>
      <c s="27">
        <f>ROUND(ROUND(H58,2)*ROUND(G58,3),2)</f>
      </c>
      <c r="O58">
        <f>(I58*21)/100</f>
      </c>
      <c t="s">
        <v>15</v>
      </c>
    </row>
    <row r="59" spans="1:5" ht="12.75">
      <c r="A59" s="28" t="s">
        <v>38</v>
      </c>
      <c r="E59" s="29" t="s">
        <v>115</v>
      </c>
    </row>
    <row r="60" spans="1:5" ht="51">
      <c r="A60" s="30" t="s">
        <v>40</v>
      </c>
      <c r="E60" s="31" t="s">
        <v>134</v>
      </c>
    </row>
    <row r="61" spans="1:5" ht="25.5">
      <c r="A61" t="s">
        <v>42</v>
      </c>
      <c r="E61" s="29" t="s">
        <v>127</v>
      </c>
    </row>
    <row r="62" spans="1:16" ht="12.75">
      <c r="A62" s="19" t="s">
        <v>33</v>
      </c>
      <c s="23" t="s">
        <v>135</v>
      </c>
      <c s="23" t="s">
        <v>136</v>
      </c>
      <c s="19" t="s">
        <v>77</v>
      </c>
      <c s="24" t="s">
        <v>137</v>
      </c>
      <c s="25" t="s">
        <v>104</v>
      </c>
      <c s="26">
        <v>825</v>
      </c>
      <c s="27">
        <v>0</v>
      </c>
      <c s="27">
        <f>ROUND(ROUND(H62,2)*ROUND(G62,3),2)</f>
      </c>
      <c r="O62">
        <f>(I62*21)/100</f>
      </c>
      <c t="s">
        <v>15</v>
      </c>
    </row>
    <row r="63" spans="1:5" ht="12.75">
      <c r="A63" s="28" t="s">
        <v>38</v>
      </c>
      <c r="E63" s="29" t="s">
        <v>115</v>
      </c>
    </row>
    <row r="64" spans="1:5" ht="25.5">
      <c r="A64" s="30" t="s">
        <v>40</v>
      </c>
      <c r="E64" s="31" t="s">
        <v>138</v>
      </c>
    </row>
    <row r="65" spans="1:5" ht="25.5">
      <c r="A65" t="s">
        <v>42</v>
      </c>
      <c r="E65" s="29" t="s">
        <v>127</v>
      </c>
    </row>
    <row r="66" spans="1:16" ht="12.75">
      <c r="A66" s="19" t="s">
        <v>33</v>
      </c>
      <c s="23" t="s">
        <v>139</v>
      </c>
      <c s="23" t="s">
        <v>136</v>
      </c>
      <c s="19" t="s">
        <v>83</v>
      </c>
      <c s="24" t="s">
        <v>137</v>
      </c>
      <c s="25" t="s">
        <v>104</v>
      </c>
      <c s="26">
        <v>740</v>
      </c>
      <c s="27">
        <v>0</v>
      </c>
      <c s="27">
        <f>ROUND(ROUND(H66,2)*ROUND(G66,3),2)</f>
      </c>
      <c r="O66">
        <f>(I66*21)/100</f>
      </c>
      <c t="s">
        <v>15</v>
      </c>
    </row>
    <row r="67" spans="1:5" ht="12.75">
      <c r="A67" s="28" t="s">
        <v>38</v>
      </c>
      <c r="E67" s="29" t="s">
        <v>115</v>
      </c>
    </row>
    <row r="68" spans="1:5" ht="25.5">
      <c r="A68" s="30" t="s">
        <v>40</v>
      </c>
      <c r="E68" s="31" t="s">
        <v>140</v>
      </c>
    </row>
    <row r="69" spans="1:5" ht="25.5">
      <c r="A69" t="s">
        <v>42</v>
      </c>
      <c r="E69" s="29" t="s">
        <v>127</v>
      </c>
    </row>
    <row r="70" spans="1:16" ht="12.75">
      <c r="A70" s="19" t="s">
        <v>33</v>
      </c>
      <c s="23" t="s">
        <v>141</v>
      </c>
      <c s="23" t="s">
        <v>142</v>
      </c>
      <c s="19" t="s">
        <v>35</v>
      </c>
      <c s="24" t="s">
        <v>143</v>
      </c>
      <c s="25" t="s">
        <v>144</v>
      </c>
      <c s="26">
        <v>18</v>
      </c>
      <c s="27">
        <v>0</v>
      </c>
      <c s="27">
        <f>ROUND(ROUND(H70,2)*ROUND(G70,3),2)</f>
      </c>
      <c r="O70">
        <f>(I70*21)/100</f>
      </c>
      <c t="s">
        <v>15</v>
      </c>
    </row>
    <row r="71" spans="1:5" ht="12.75">
      <c r="A71" s="28" t="s">
        <v>38</v>
      </c>
      <c r="E71" s="29" t="s">
        <v>115</v>
      </c>
    </row>
    <row r="72" spans="1:5" ht="38.25">
      <c r="A72" s="30" t="s">
        <v>40</v>
      </c>
      <c r="E72" s="31" t="s">
        <v>145</v>
      </c>
    </row>
    <row r="73" spans="1:5" ht="25.5">
      <c r="A73" t="s">
        <v>42</v>
      </c>
      <c r="E73" s="29" t="s">
        <v>127</v>
      </c>
    </row>
    <row r="74" spans="1:16" ht="12.75">
      <c r="A74" s="19" t="s">
        <v>33</v>
      </c>
      <c s="23" t="s">
        <v>146</v>
      </c>
      <c s="23" t="s">
        <v>147</v>
      </c>
      <c s="19" t="s">
        <v>35</v>
      </c>
      <c s="24" t="s">
        <v>148</v>
      </c>
      <c s="25" t="s">
        <v>104</v>
      </c>
      <c s="26">
        <v>447</v>
      </c>
      <c s="27">
        <v>0</v>
      </c>
      <c s="27">
        <f>ROUND(ROUND(H74,2)*ROUND(G74,3),2)</f>
      </c>
      <c r="O74">
        <f>(I74*21)/100</f>
      </c>
      <c t="s">
        <v>15</v>
      </c>
    </row>
    <row r="75" spans="1:5" ht="12.75">
      <c r="A75" s="28" t="s">
        <v>38</v>
      </c>
      <c r="E75" s="29" t="s">
        <v>115</v>
      </c>
    </row>
    <row r="76" spans="1:5" ht="38.25">
      <c r="A76" s="30" t="s">
        <v>40</v>
      </c>
      <c r="E76" s="31" t="s">
        <v>149</v>
      </c>
    </row>
    <row r="77" spans="1:5" ht="25.5">
      <c r="A77" t="s">
        <v>42</v>
      </c>
      <c r="E77" s="29" t="s">
        <v>127</v>
      </c>
    </row>
    <row r="78" spans="1:16" ht="12.75">
      <c r="A78" s="19" t="s">
        <v>33</v>
      </c>
      <c s="23" t="s">
        <v>150</v>
      </c>
      <c s="23" t="s">
        <v>151</v>
      </c>
      <c s="19" t="s">
        <v>35</v>
      </c>
      <c s="24" t="s">
        <v>152</v>
      </c>
      <c s="25" t="s">
        <v>104</v>
      </c>
      <c s="26">
        <v>84</v>
      </c>
      <c s="27">
        <v>0</v>
      </c>
      <c s="27">
        <f>ROUND(ROUND(H78,2)*ROUND(G78,3),2)</f>
      </c>
      <c r="O78">
        <f>(I78*21)/100</f>
      </c>
      <c t="s">
        <v>15</v>
      </c>
    </row>
    <row r="79" spans="1:5" ht="12.75">
      <c r="A79" s="28" t="s">
        <v>38</v>
      </c>
      <c r="E79" s="29" t="s">
        <v>115</v>
      </c>
    </row>
    <row r="80" spans="1:5" ht="25.5">
      <c r="A80" s="30" t="s">
        <v>40</v>
      </c>
      <c r="E80" s="31" t="s">
        <v>153</v>
      </c>
    </row>
    <row r="81" spans="1:5" ht="25.5">
      <c r="A81" t="s">
        <v>42</v>
      </c>
      <c r="E81" s="29" t="s">
        <v>127</v>
      </c>
    </row>
    <row r="82" spans="1:16" ht="12.75">
      <c r="A82" s="19" t="s">
        <v>33</v>
      </c>
      <c s="23" t="s">
        <v>154</v>
      </c>
      <c s="23" t="s">
        <v>155</v>
      </c>
      <c s="19" t="s">
        <v>35</v>
      </c>
      <c s="24" t="s">
        <v>156</v>
      </c>
      <c s="25" t="s">
        <v>95</v>
      </c>
      <c s="26">
        <v>4.5</v>
      </c>
      <c s="27">
        <v>0</v>
      </c>
      <c s="27">
        <f>ROUND(ROUND(H82,2)*ROUND(G82,3),2)</f>
      </c>
      <c r="O82">
        <f>(I82*21)/100</f>
      </c>
      <c t="s">
        <v>15</v>
      </c>
    </row>
    <row r="83" spans="1:5" ht="12.75">
      <c r="A83" s="28" t="s">
        <v>38</v>
      </c>
      <c r="E83" s="29" t="s">
        <v>115</v>
      </c>
    </row>
    <row r="84" spans="1:5" ht="38.25">
      <c r="A84" s="30" t="s">
        <v>40</v>
      </c>
      <c r="E84" s="31" t="s">
        <v>157</v>
      </c>
    </row>
    <row r="85" spans="1:5" ht="318.75">
      <c r="A85" t="s">
        <v>42</v>
      </c>
      <c r="E85" s="29" t="s">
        <v>158</v>
      </c>
    </row>
    <row r="86" spans="1:16" ht="12.75">
      <c r="A86" s="19" t="s">
        <v>33</v>
      </c>
      <c s="23" t="s">
        <v>159</v>
      </c>
      <c s="23" t="s">
        <v>160</v>
      </c>
      <c s="19" t="s">
        <v>35</v>
      </c>
      <c s="24" t="s">
        <v>161</v>
      </c>
      <c s="25" t="s">
        <v>95</v>
      </c>
      <c s="26">
        <v>704.976</v>
      </c>
      <c s="27">
        <v>0</v>
      </c>
      <c s="27">
        <f>ROUND(ROUND(H86,2)*ROUND(G86,3),2)</f>
      </c>
      <c r="O86">
        <f>(I86*21)/100</f>
      </c>
      <c t="s">
        <v>15</v>
      </c>
    </row>
    <row r="87" spans="1:5" ht="12.75">
      <c r="A87" s="28" t="s">
        <v>38</v>
      </c>
      <c r="E87" s="29" t="s">
        <v>35</v>
      </c>
    </row>
    <row r="88" spans="1:5" ht="38.25">
      <c r="A88" s="30" t="s">
        <v>40</v>
      </c>
      <c r="E88" s="31" t="s">
        <v>162</v>
      </c>
    </row>
    <row r="89" spans="1:5" ht="191.25">
      <c r="A89" t="s">
        <v>42</v>
      </c>
      <c r="E89" s="29" t="s">
        <v>163</v>
      </c>
    </row>
    <row r="90" spans="1:16" ht="12.75">
      <c r="A90" s="19" t="s">
        <v>33</v>
      </c>
      <c s="23" t="s">
        <v>164</v>
      </c>
      <c s="23" t="s">
        <v>165</v>
      </c>
      <c s="19" t="s">
        <v>35</v>
      </c>
      <c s="24" t="s">
        <v>166</v>
      </c>
      <c s="25" t="s">
        <v>95</v>
      </c>
      <c s="26">
        <v>0.375</v>
      </c>
      <c s="27">
        <v>0</v>
      </c>
      <c s="27">
        <f>ROUND(ROUND(H90,2)*ROUND(G90,3),2)</f>
      </c>
      <c r="O90">
        <f>(I90*21)/100</f>
      </c>
      <c t="s">
        <v>15</v>
      </c>
    </row>
    <row r="91" spans="1:5" ht="12.75">
      <c r="A91" s="28" t="s">
        <v>38</v>
      </c>
      <c r="E91" s="29" t="s">
        <v>167</v>
      </c>
    </row>
    <row r="92" spans="1:5" ht="12.75">
      <c r="A92" s="30" t="s">
        <v>40</v>
      </c>
      <c r="E92" s="31" t="s">
        <v>168</v>
      </c>
    </row>
    <row r="93" spans="1:5" ht="280.5">
      <c r="A93" t="s">
        <v>42</v>
      </c>
      <c r="E93" s="29" t="s">
        <v>169</v>
      </c>
    </row>
    <row r="94" spans="1:16" ht="12.75">
      <c r="A94" s="19" t="s">
        <v>33</v>
      </c>
      <c s="23" t="s">
        <v>170</v>
      </c>
      <c s="23" t="s">
        <v>171</v>
      </c>
      <c s="19" t="s">
        <v>35</v>
      </c>
      <c s="24" t="s">
        <v>172</v>
      </c>
      <c s="25" t="s">
        <v>95</v>
      </c>
      <c s="26">
        <v>1</v>
      </c>
      <c s="27">
        <v>0</v>
      </c>
      <c s="27">
        <f>ROUND(ROUND(H94,2)*ROUND(G94,3),2)</f>
      </c>
      <c r="O94">
        <f>(I94*21)/100</f>
      </c>
      <c t="s">
        <v>15</v>
      </c>
    </row>
    <row r="95" spans="1:5" ht="25.5">
      <c r="A95" s="28" t="s">
        <v>38</v>
      </c>
      <c r="E95" s="29" t="s">
        <v>173</v>
      </c>
    </row>
    <row r="96" spans="1:5" ht="25.5">
      <c r="A96" s="30" t="s">
        <v>40</v>
      </c>
      <c r="E96" s="31" t="s">
        <v>174</v>
      </c>
    </row>
    <row r="97" spans="1:5" ht="293.25">
      <c r="A97" t="s">
        <v>42</v>
      </c>
      <c r="E97" s="29" t="s">
        <v>175</v>
      </c>
    </row>
    <row r="98" spans="1:16" ht="12.75">
      <c r="A98" s="19" t="s">
        <v>33</v>
      </c>
      <c s="23" t="s">
        <v>176</v>
      </c>
      <c s="23" t="s">
        <v>177</v>
      </c>
      <c s="19" t="s">
        <v>35</v>
      </c>
      <c s="24" t="s">
        <v>178</v>
      </c>
      <c s="25" t="s">
        <v>89</v>
      </c>
      <c s="26">
        <v>1691.8</v>
      </c>
      <c s="27">
        <v>0</v>
      </c>
      <c s="27">
        <f>ROUND(ROUND(H98,2)*ROUND(G98,3),2)</f>
      </c>
      <c r="O98">
        <f>(I98*21)/100</f>
      </c>
      <c t="s">
        <v>15</v>
      </c>
    </row>
    <row r="99" spans="1:5" ht="12.75">
      <c r="A99" s="28" t="s">
        <v>38</v>
      </c>
      <c r="E99" s="29" t="s">
        <v>35</v>
      </c>
    </row>
    <row r="100" spans="1:5" ht="63.75">
      <c r="A100" s="30" t="s">
        <v>40</v>
      </c>
      <c r="E100" s="31" t="s">
        <v>179</v>
      </c>
    </row>
    <row r="101" spans="1:5" ht="25.5">
      <c r="A101" t="s">
        <v>42</v>
      </c>
      <c r="E101" s="29" t="s">
        <v>180</v>
      </c>
    </row>
    <row r="102" spans="1:16" ht="12.75">
      <c r="A102" s="19" t="s">
        <v>33</v>
      </c>
      <c s="23" t="s">
        <v>181</v>
      </c>
      <c s="23" t="s">
        <v>182</v>
      </c>
      <c s="19" t="s">
        <v>35</v>
      </c>
      <c s="24" t="s">
        <v>183</v>
      </c>
      <c s="25" t="s">
        <v>89</v>
      </c>
      <c s="26">
        <v>42</v>
      </c>
      <c s="27">
        <v>0</v>
      </c>
      <c s="27">
        <f>ROUND(ROUND(H102,2)*ROUND(G102,3),2)</f>
      </c>
      <c r="O102">
        <f>(I102*21)/100</f>
      </c>
      <c t="s">
        <v>15</v>
      </c>
    </row>
    <row r="103" spans="1:5" ht="12.75">
      <c r="A103" s="28" t="s">
        <v>38</v>
      </c>
      <c r="E103" s="29" t="s">
        <v>184</v>
      </c>
    </row>
    <row r="104" spans="1:5" ht="12.75">
      <c r="A104" s="30" t="s">
        <v>40</v>
      </c>
      <c r="E104" s="31" t="s">
        <v>185</v>
      </c>
    </row>
    <row r="105" spans="1:5" ht="38.25">
      <c r="A105" t="s">
        <v>42</v>
      </c>
      <c r="E105" s="29" t="s">
        <v>186</v>
      </c>
    </row>
    <row r="106" spans="1:16" ht="12.75">
      <c r="A106" s="19" t="s">
        <v>33</v>
      </c>
      <c s="23" t="s">
        <v>187</v>
      </c>
      <c s="23" t="s">
        <v>188</v>
      </c>
      <c s="19" t="s">
        <v>35</v>
      </c>
      <c s="24" t="s">
        <v>189</v>
      </c>
      <c s="25" t="s">
        <v>89</v>
      </c>
      <c s="26">
        <v>43.5</v>
      </c>
      <c s="27">
        <v>0</v>
      </c>
      <c s="27">
        <f>ROUND(ROUND(H106,2)*ROUND(G106,3),2)</f>
      </c>
      <c r="O106">
        <f>(I106*21)/100</f>
      </c>
      <c t="s">
        <v>15</v>
      </c>
    </row>
    <row r="107" spans="1:5" ht="12.75">
      <c r="A107" s="28" t="s">
        <v>38</v>
      </c>
      <c r="E107" s="29" t="s">
        <v>35</v>
      </c>
    </row>
    <row r="108" spans="1:5" ht="38.25">
      <c r="A108" s="30" t="s">
        <v>40</v>
      </c>
      <c r="E108" s="31" t="s">
        <v>190</v>
      </c>
    </row>
    <row r="109" spans="1:5" ht="25.5">
      <c r="A109" t="s">
        <v>42</v>
      </c>
      <c r="E109" s="29" t="s">
        <v>191</v>
      </c>
    </row>
    <row r="110" spans="1:16" ht="12.75">
      <c r="A110" s="19" t="s">
        <v>33</v>
      </c>
      <c s="23" t="s">
        <v>192</v>
      </c>
      <c s="23" t="s">
        <v>193</v>
      </c>
      <c s="19" t="s">
        <v>35</v>
      </c>
      <c s="24" t="s">
        <v>194</v>
      </c>
      <c s="25" t="s">
        <v>89</v>
      </c>
      <c s="26">
        <v>43.5</v>
      </c>
      <c s="27">
        <v>0</v>
      </c>
      <c s="27">
        <f>ROUND(ROUND(H110,2)*ROUND(G110,3),2)</f>
      </c>
      <c r="O110">
        <f>(I110*21)/100</f>
      </c>
      <c t="s">
        <v>15</v>
      </c>
    </row>
    <row r="111" spans="1:5" ht="12.75">
      <c r="A111" s="28" t="s">
        <v>38</v>
      </c>
      <c r="E111" s="29" t="s">
        <v>35</v>
      </c>
    </row>
    <row r="112" spans="1:5" ht="38.25">
      <c r="A112" s="30" t="s">
        <v>40</v>
      </c>
      <c r="E112" s="31" t="s">
        <v>190</v>
      </c>
    </row>
    <row r="113" spans="1:5" ht="25.5">
      <c r="A113" t="s">
        <v>42</v>
      </c>
      <c r="E113" s="29" t="s">
        <v>195</v>
      </c>
    </row>
    <row r="114" spans="1:16" ht="12.75">
      <c r="A114" s="19" t="s">
        <v>33</v>
      </c>
      <c s="23" t="s">
        <v>196</v>
      </c>
      <c s="23" t="s">
        <v>197</v>
      </c>
      <c s="19" t="s">
        <v>35</v>
      </c>
      <c s="24" t="s">
        <v>198</v>
      </c>
      <c s="25" t="s">
        <v>89</v>
      </c>
      <c s="26">
        <v>256</v>
      </c>
      <c s="27">
        <v>0</v>
      </c>
      <c s="27">
        <f>ROUND(ROUND(H114,2)*ROUND(G114,3),2)</f>
      </c>
      <c r="O114">
        <f>(I114*21)/100</f>
      </c>
      <c t="s">
        <v>15</v>
      </c>
    </row>
    <row r="115" spans="1:5" ht="12.75">
      <c r="A115" s="28" t="s">
        <v>38</v>
      </c>
      <c r="E115" s="29" t="s">
        <v>35</v>
      </c>
    </row>
    <row r="116" spans="1:5" ht="51">
      <c r="A116" s="30" t="s">
        <v>40</v>
      </c>
      <c r="E116" s="31" t="s">
        <v>199</v>
      </c>
    </row>
    <row r="117" spans="1:5" ht="25.5">
      <c r="A117" t="s">
        <v>42</v>
      </c>
      <c r="E117" s="29" t="s">
        <v>200</v>
      </c>
    </row>
    <row r="118" spans="1:18" ht="12.75" customHeight="1">
      <c r="A118" s="5" t="s">
        <v>31</v>
      </c>
      <c s="5"/>
      <c s="35" t="s">
        <v>11</v>
      </c>
      <c s="5"/>
      <c s="21" t="s">
        <v>201</v>
      </c>
      <c s="5"/>
      <c s="5"/>
      <c s="5"/>
      <c s="36">
        <f>0+Q118</f>
      </c>
      <c r="O118">
        <f>0+R118</f>
      </c>
      <c r="Q118">
        <f>0+I119</f>
      </c>
      <c>
        <f>0+O119</f>
      </c>
    </row>
    <row r="119" spans="1:16" ht="12.75">
      <c r="A119" s="19" t="s">
        <v>33</v>
      </c>
      <c s="23" t="s">
        <v>202</v>
      </c>
      <c s="23" t="s">
        <v>203</v>
      </c>
      <c s="19" t="s">
        <v>35</v>
      </c>
      <c s="24" t="s">
        <v>204</v>
      </c>
      <c s="25" t="s">
        <v>89</v>
      </c>
      <c s="26">
        <v>2138.4</v>
      </c>
      <c s="27">
        <v>0</v>
      </c>
      <c s="27">
        <f>ROUND(ROUND(H119,2)*ROUND(G119,3),2)</f>
      </c>
      <c r="O119">
        <f>(I119*21)/100</f>
      </c>
      <c t="s">
        <v>15</v>
      </c>
    </row>
    <row r="120" spans="1:5" ht="12.75">
      <c r="A120" s="28" t="s">
        <v>38</v>
      </c>
      <c r="E120" s="29" t="s">
        <v>35</v>
      </c>
    </row>
    <row r="121" spans="1:5" ht="38.25">
      <c r="A121" s="30" t="s">
        <v>40</v>
      </c>
      <c r="E121" s="31" t="s">
        <v>205</v>
      </c>
    </row>
    <row r="122" spans="1:5" ht="102">
      <c r="A122" t="s">
        <v>42</v>
      </c>
      <c r="E122" s="29" t="s">
        <v>206</v>
      </c>
    </row>
    <row r="123" spans="1:18" ht="12.75" customHeight="1">
      <c r="A123" s="5" t="s">
        <v>31</v>
      </c>
      <c s="5"/>
      <c s="35" t="s">
        <v>21</v>
      </c>
      <c s="5"/>
      <c s="21" t="s">
        <v>207</v>
      </c>
      <c s="5"/>
      <c s="5"/>
      <c s="5"/>
      <c s="36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33</v>
      </c>
      <c s="23" t="s">
        <v>208</v>
      </c>
      <c s="23" t="s">
        <v>209</v>
      </c>
      <c s="19" t="s">
        <v>35</v>
      </c>
      <c s="24" t="s">
        <v>210</v>
      </c>
      <c s="25" t="s">
        <v>95</v>
      </c>
      <c s="26">
        <v>0.135</v>
      </c>
      <c s="27">
        <v>0</v>
      </c>
      <c s="27">
        <f>ROUND(ROUND(H124,2)*ROUND(G124,3),2)</f>
      </c>
      <c r="O124">
        <f>(I124*21)/100</f>
      </c>
      <c t="s">
        <v>15</v>
      </c>
    </row>
    <row r="125" spans="1:5" ht="12.75">
      <c r="A125" s="28" t="s">
        <v>38</v>
      </c>
      <c r="E125" s="29" t="s">
        <v>35</v>
      </c>
    </row>
    <row r="126" spans="1:5" ht="25.5">
      <c r="A126" s="30" t="s">
        <v>40</v>
      </c>
      <c r="E126" s="31" t="s">
        <v>211</v>
      </c>
    </row>
    <row r="127" spans="1:5" ht="369.75">
      <c r="A127" t="s">
        <v>42</v>
      </c>
      <c r="E127" s="29" t="s">
        <v>212</v>
      </c>
    </row>
    <row r="128" spans="1:18" ht="12.75" customHeight="1">
      <c r="A128" s="5" t="s">
        <v>31</v>
      </c>
      <c s="5"/>
      <c s="35" t="s">
        <v>23</v>
      </c>
      <c s="5"/>
      <c s="21" t="s">
        <v>213</v>
      </c>
      <c s="5"/>
      <c s="5"/>
      <c s="5"/>
      <c s="36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19" t="s">
        <v>33</v>
      </c>
      <c s="23" t="s">
        <v>214</v>
      </c>
      <c s="23" t="s">
        <v>215</v>
      </c>
      <c s="19" t="s">
        <v>35</v>
      </c>
      <c s="24" t="s">
        <v>216</v>
      </c>
      <c s="25" t="s">
        <v>95</v>
      </c>
      <c s="26">
        <v>690.516</v>
      </c>
      <c s="27">
        <v>0</v>
      </c>
      <c s="27">
        <f>ROUND(ROUND(H129,2)*ROUND(G129,3),2)</f>
      </c>
      <c r="O129">
        <f>(I129*21)/100</f>
      </c>
      <c t="s">
        <v>15</v>
      </c>
    </row>
    <row r="130" spans="1:5" ht="12.75">
      <c r="A130" s="28" t="s">
        <v>38</v>
      </c>
      <c r="E130" s="29" t="s">
        <v>35</v>
      </c>
    </row>
    <row r="131" spans="1:5" ht="89.25">
      <c r="A131" s="30" t="s">
        <v>40</v>
      </c>
      <c r="E131" s="31" t="s">
        <v>217</v>
      </c>
    </row>
    <row r="132" spans="1:5" ht="51">
      <c r="A132" t="s">
        <v>42</v>
      </c>
      <c r="E132" s="29" t="s">
        <v>218</v>
      </c>
    </row>
    <row r="133" spans="1:16" ht="12.75">
      <c r="A133" s="19" t="s">
        <v>33</v>
      </c>
      <c s="23" t="s">
        <v>219</v>
      </c>
      <c s="23" t="s">
        <v>220</v>
      </c>
      <c s="19" t="s">
        <v>35</v>
      </c>
      <c s="24" t="s">
        <v>221</v>
      </c>
      <c s="25" t="s">
        <v>95</v>
      </c>
      <c s="26">
        <v>231.335</v>
      </c>
      <c s="27">
        <v>0</v>
      </c>
      <c s="27">
        <f>ROUND(ROUND(H133,2)*ROUND(G133,3),2)</f>
      </c>
      <c r="O133">
        <f>(I133*21)/100</f>
      </c>
      <c t="s">
        <v>15</v>
      </c>
    </row>
    <row r="134" spans="1:5" ht="12.75">
      <c r="A134" s="28" t="s">
        <v>38</v>
      </c>
      <c r="E134" s="29" t="s">
        <v>35</v>
      </c>
    </row>
    <row r="135" spans="1:5" ht="89.25">
      <c r="A135" s="30" t="s">
        <v>40</v>
      </c>
      <c r="E135" s="31" t="s">
        <v>222</v>
      </c>
    </row>
    <row r="136" spans="1:5" ht="102">
      <c r="A136" t="s">
        <v>42</v>
      </c>
      <c r="E136" s="29" t="s">
        <v>223</v>
      </c>
    </row>
    <row r="137" spans="1:16" ht="12.75">
      <c r="A137" s="19" t="s">
        <v>33</v>
      </c>
      <c s="23" t="s">
        <v>224</v>
      </c>
      <c s="23" t="s">
        <v>225</v>
      </c>
      <c s="19" t="s">
        <v>35</v>
      </c>
      <c s="24" t="s">
        <v>226</v>
      </c>
      <c s="25" t="s">
        <v>89</v>
      </c>
      <c s="26">
        <v>50995.3</v>
      </c>
      <c s="27">
        <v>0</v>
      </c>
      <c s="27">
        <f>ROUND(ROUND(H137,2)*ROUND(G137,3),2)</f>
      </c>
      <c r="O137">
        <f>(I137*21)/100</f>
      </c>
      <c t="s">
        <v>15</v>
      </c>
    </row>
    <row r="138" spans="1:5" ht="12.75">
      <c r="A138" s="28" t="s">
        <v>38</v>
      </c>
      <c r="E138" s="29" t="s">
        <v>35</v>
      </c>
    </row>
    <row r="139" spans="1:5" ht="102">
      <c r="A139" s="30" t="s">
        <v>40</v>
      </c>
      <c r="E139" s="31" t="s">
        <v>227</v>
      </c>
    </row>
    <row r="140" spans="1:5" ht="51">
      <c r="A140" t="s">
        <v>42</v>
      </c>
      <c r="E140" s="29" t="s">
        <v>228</v>
      </c>
    </row>
    <row r="141" spans="1:16" ht="12.75">
      <c r="A141" s="19" t="s">
        <v>33</v>
      </c>
      <c s="23" t="s">
        <v>229</v>
      </c>
      <c s="23" t="s">
        <v>230</v>
      </c>
      <c s="19" t="s">
        <v>35</v>
      </c>
      <c s="24" t="s">
        <v>231</v>
      </c>
      <c s="25" t="s">
        <v>89</v>
      </c>
      <c s="26">
        <v>1069.2</v>
      </c>
      <c s="27">
        <v>0</v>
      </c>
      <c s="27">
        <f>ROUND(ROUND(H141,2)*ROUND(G141,3),2)</f>
      </c>
      <c r="O141">
        <f>(I141*21)/100</f>
      </c>
      <c t="s">
        <v>15</v>
      </c>
    </row>
    <row r="142" spans="1:5" ht="12.75">
      <c r="A142" s="28" t="s">
        <v>38</v>
      </c>
      <c r="E142" s="29" t="s">
        <v>35</v>
      </c>
    </row>
    <row r="143" spans="1:5" ht="89.25">
      <c r="A143" s="30" t="s">
        <v>40</v>
      </c>
      <c r="E143" s="31" t="s">
        <v>232</v>
      </c>
    </row>
    <row r="144" spans="1:5" ht="51">
      <c r="A144" t="s">
        <v>42</v>
      </c>
      <c r="E144" s="29" t="s">
        <v>233</v>
      </c>
    </row>
    <row r="145" spans="1:16" ht="12.75">
      <c r="A145" s="19" t="s">
        <v>33</v>
      </c>
      <c s="23" t="s">
        <v>234</v>
      </c>
      <c s="23" t="s">
        <v>235</v>
      </c>
      <c s="19" t="s">
        <v>35</v>
      </c>
      <c s="24" t="s">
        <v>236</v>
      </c>
      <c s="25" t="s">
        <v>89</v>
      </c>
      <c s="26">
        <v>21707</v>
      </c>
      <c s="27">
        <v>0</v>
      </c>
      <c s="27">
        <f>ROUND(ROUND(H145,2)*ROUND(G145,3),2)</f>
      </c>
      <c r="O145">
        <f>(I145*21)/100</f>
      </c>
      <c t="s">
        <v>15</v>
      </c>
    </row>
    <row r="146" spans="1:5" ht="12.75">
      <c r="A146" s="28" t="s">
        <v>38</v>
      </c>
      <c r="E146" s="29" t="s">
        <v>35</v>
      </c>
    </row>
    <row r="147" spans="1:5" ht="63.75">
      <c r="A147" s="30" t="s">
        <v>40</v>
      </c>
      <c r="E147" s="31" t="s">
        <v>237</v>
      </c>
    </row>
    <row r="148" spans="1:5" ht="140.25">
      <c r="A148" t="s">
        <v>42</v>
      </c>
      <c r="E148" s="29" t="s">
        <v>238</v>
      </c>
    </row>
    <row r="149" spans="1:16" ht="12.75">
      <c r="A149" s="19" t="s">
        <v>33</v>
      </c>
      <c s="23" t="s">
        <v>239</v>
      </c>
      <c s="23" t="s">
        <v>240</v>
      </c>
      <c s="19" t="s">
        <v>35</v>
      </c>
      <c s="24" t="s">
        <v>241</v>
      </c>
      <c s="25" t="s">
        <v>95</v>
      </c>
      <c s="26">
        <v>195.363</v>
      </c>
      <c s="27">
        <v>0</v>
      </c>
      <c s="27">
        <f>ROUND(ROUND(H149,2)*ROUND(G149,3),2)</f>
      </c>
      <c r="O149">
        <f>(I149*21)/100</f>
      </c>
      <c t="s">
        <v>15</v>
      </c>
    </row>
    <row r="150" spans="1:5" ht="12.75">
      <c r="A150" s="28" t="s">
        <v>38</v>
      </c>
      <c r="E150" s="29" t="s">
        <v>35</v>
      </c>
    </row>
    <row r="151" spans="1:5" ht="25.5">
      <c r="A151" s="30" t="s">
        <v>40</v>
      </c>
      <c r="E151" s="31" t="s">
        <v>242</v>
      </c>
    </row>
    <row r="152" spans="1:5" ht="140.25">
      <c r="A152" t="s">
        <v>42</v>
      </c>
      <c r="E152" s="29" t="s">
        <v>238</v>
      </c>
    </row>
    <row r="153" spans="1:16" ht="12.75">
      <c r="A153" s="19" t="s">
        <v>33</v>
      </c>
      <c s="23" t="s">
        <v>243</v>
      </c>
      <c s="23" t="s">
        <v>244</v>
      </c>
      <c s="19" t="s">
        <v>35</v>
      </c>
      <c s="24" t="s">
        <v>245</v>
      </c>
      <c s="25" t="s">
        <v>89</v>
      </c>
      <c s="26">
        <v>22025.814</v>
      </c>
      <c s="27">
        <v>0</v>
      </c>
      <c s="27">
        <f>ROUND(ROUND(H153,2)*ROUND(G153,3),2)</f>
      </c>
      <c r="O153">
        <f>(I153*21)/100</f>
      </c>
      <c t="s">
        <v>15</v>
      </c>
    </row>
    <row r="154" spans="1:5" ht="12.75">
      <c r="A154" s="28" t="s">
        <v>38</v>
      </c>
      <c r="E154" s="29" t="s">
        <v>35</v>
      </c>
    </row>
    <row r="155" spans="1:5" ht="102">
      <c r="A155" s="30" t="s">
        <v>40</v>
      </c>
      <c r="E155" s="31" t="s">
        <v>246</v>
      </c>
    </row>
    <row r="156" spans="1:5" ht="140.25">
      <c r="A156" t="s">
        <v>42</v>
      </c>
      <c r="E156" s="29" t="s">
        <v>238</v>
      </c>
    </row>
    <row r="157" spans="1:16" ht="12.75">
      <c r="A157" s="19" t="s">
        <v>33</v>
      </c>
      <c s="23" t="s">
        <v>247</v>
      </c>
      <c s="23" t="s">
        <v>248</v>
      </c>
      <c s="19" t="s">
        <v>35</v>
      </c>
      <c s="24" t="s">
        <v>249</v>
      </c>
      <c s="25" t="s">
        <v>89</v>
      </c>
      <c s="26">
        <v>1069.2</v>
      </c>
      <c s="27">
        <v>0</v>
      </c>
      <c s="27">
        <f>ROUND(ROUND(H157,2)*ROUND(G157,3),2)</f>
      </c>
      <c r="O157">
        <f>(I157*21)/100</f>
      </c>
      <c t="s">
        <v>15</v>
      </c>
    </row>
    <row r="158" spans="1:5" ht="12.75">
      <c r="A158" s="28" t="s">
        <v>38</v>
      </c>
      <c r="E158" s="29" t="s">
        <v>35</v>
      </c>
    </row>
    <row r="159" spans="1:5" ht="25.5">
      <c r="A159" s="30" t="s">
        <v>40</v>
      </c>
      <c r="E159" s="31" t="s">
        <v>250</v>
      </c>
    </row>
    <row r="160" spans="1:5" ht="140.25">
      <c r="A160" t="s">
        <v>42</v>
      </c>
      <c r="E160" s="29" t="s">
        <v>238</v>
      </c>
    </row>
    <row r="161" spans="1:16" ht="12.75">
      <c r="A161" s="19" t="s">
        <v>33</v>
      </c>
      <c s="23" t="s">
        <v>251</v>
      </c>
      <c s="23" t="s">
        <v>252</v>
      </c>
      <c s="19" t="s">
        <v>35</v>
      </c>
      <c s="24" t="s">
        <v>253</v>
      </c>
      <c s="25" t="s">
        <v>89</v>
      </c>
      <c s="26">
        <v>87</v>
      </c>
      <c s="27">
        <v>0</v>
      </c>
      <c s="27">
        <f>ROUND(ROUND(H161,2)*ROUND(G161,3),2)</f>
      </c>
      <c r="O161">
        <f>(I161*21)/100</f>
      </c>
      <c t="s">
        <v>15</v>
      </c>
    </row>
    <row r="162" spans="1:5" ht="12.75">
      <c r="A162" s="28" t="s">
        <v>38</v>
      </c>
      <c r="E162" s="29" t="s">
        <v>35</v>
      </c>
    </row>
    <row r="163" spans="1:5" ht="25.5">
      <c r="A163" s="30" t="s">
        <v>40</v>
      </c>
      <c r="E163" s="31" t="s">
        <v>254</v>
      </c>
    </row>
    <row r="164" spans="1:5" ht="89.25">
      <c r="A164" t="s">
        <v>42</v>
      </c>
      <c r="E164" s="29" t="s">
        <v>255</v>
      </c>
    </row>
    <row r="165" spans="1:16" ht="12.75">
      <c r="A165" s="19" t="s">
        <v>33</v>
      </c>
      <c s="23" t="s">
        <v>256</v>
      </c>
      <c s="23" t="s">
        <v>257</v>
      </c>
      <c s="19" t="s">
        <v>35</v>
      </c>
      <c s="24" t="s">
        <v>258</v>
      </c>
      <c s="25" t="s">
        <v>89</v>
      </c>
      <c s="26">
        <v>59</v>
      </c>
      <c s="27">
        <v>0</v>
      </c>
      <c s="27">
        <f>ROUND(ROUND(H165,2)*ROUND(G165,3),2)</f>
      </c>
      <c r="O165">
        <f>(I165*21)/100</f>
      </c>
      <c t="s">
        <v>15</v>
      </c>
    </row>
    <row r="166" spans="1:5" ht="12.75">
      <c r="A166" s="28" t="s">
        <v>38</v>
      </c>
      <c r="E166" s="29" t="s">
        <v>35</v>
      </c>
    </row>
    <row r="167" spans="1:5" ht="25.5">
      <c r="A167" s="30" t="s">
        <v>40</v>
      </c>
      <c r="E167" s="31" t="s">
        <v>259</v>
      </c>
    </row>
    <row r="168" spans="1:5" ht="89.25">
      <c r="A168" t="s">
        <v>42</v>
      </c>
      <c r="E168" s="29" t="s">
        <v>255</v>
      </c>
    </row>
    <row r="169" spans="1:18" ht="12.75" customHeight="1">
      <c r="A169" s="5" t="s">
        <v>31</v>
      </c>
      <c s="5"/>
      <c s="35" t="s">
        <v>65</v>
      </c>
      <c s="5"/>
      <c s="21" t="s">
        <v>260</v>
      </c>
      <c s="5"/>
      <c s="5"/>
      <c s="5"/>
      <c s="36">
        <f>0+Q169</f>
      </c>
      <c r="O169">
        <f>0+R169</f>
      </c>
      <c r="Q169">
        <f>0+I170+I174+I178+I182+I186</f>
      </c>
      <c>
        <f>0+O170+O174+O178+O182+O186</f>
      </c>
    </row>
    <row r="170" spans="1:16" ht="12.75">
      <c r="A170" s="19" t="s">
        <v>33</v>
      </c>
      <c s="23" t="s">
        <v>261</v>
      </c>
      <c s="23" t="s">
        <v>262</v>
      </c>
      <c s="19" t="s">
        <v>35</v>
      </c>
      <c s="24" t="s">
        <v>263</v>
      </c>
      <c s="25" t="s">
        <v>144</v>
      </c>
      <c s="26">
        <v>1</v>
      </c>
      <c s="27">
        <v>0</v>
      </c>
      <c s="27">
        <f>ROUND(ROUND(H170,2)*ROUND(G170,3),2)</f>
      </c>
      <c r="O170">
        <f>(I170*21)/100</f>
      </c>
      <c t="s">
        <v>15</v>
      </c>
    </row>
    <row r="171" spans="1:5" ht="12.75">
      <c r="A171" s="28" t="s">
        <v>38</v>
      </c>
      <c r="E171" s="29" t="s">
        <v>35</v>
      </c>
    </row>
    <row r="172" spans="1:5" ht="25.5">
      <c r="A172" s="30" t="s">
        <v>40</v>
      </c>
      <c r="E172" s="31" t="s">
        <v>264</v>
      </c>
    </row>
    <row r="173" spans="1:5" ht="242.25">
      <c r="A173" t="s">
        <v>42</v>
      </c>
      <c r="E173" s="29" t="s">
        <v>265</v>
      </c>
    </row>
    <row r="174" spans="1:16" ht="12.75">
      <c r="A174" s="19" t="s">
        <v>33</v>
      </c>
      <c s="23" t="s">
        <v>266</v>
      </c>
      <c s="23" t="s">
        <v>267</v>
      </c>
      <c s="19" t="s">
        <v>35</v>
      </c>
      <c s="24" t="s">
        <v>268</v>
      </c>
      <c s="25" t="s">
        <v>144</v>
      </c>
      <c s="26">
        <v>8</v>
      </c>
      <c s="27">
        <v>0</v>
      </c>
      <c s="27">
        <f>ROUND(ROUND(H174,2)*ROUND(G174,3),2)</f>
      </c>
      <c r="O174">
        <f>(I174*21)/100</f>
      </c>
      <c t="s">
        <v>15</v>
      </c>
    </row>
    <row r="175" spans="1:5" ht="12.75">
      <c r="A175" s="28" t="s">
        <v>38</v>
      </c>
      <c r="E175" s="29" t="s">
        <v>35</v>
      </c>
    </row>
    <row r="176" spans="1:5" ht="12.75">
      <c r="A176" s="30" t="s">
        <v>40</v>
      </c>
      <c r="E176" s="31" t="s">
        <v>269</v>
      </c>
    </row>
    <row r="177" spans="1:5" ht="12.75">
      <c r="A177" t="s">
        <v>42</v>
      </c>
      <c r="E177" s="29" t="s">
        <v>270</v>
      </c>
    </row>
    <row r="178" spans="1:16" ht="12.75">
      <c r="A178" s="19" t="s">
        <v>33</v>
      </c>
      <c s="23" t="s">
        <v>271</v>
      </c>
      <c s="23" t="s">
        <v>272</v>
      </c>
      <c s="19" t="s">
        <v>35</v>
      </c>
      <c s="24" t="s">
        <v>273</v>
      </c>
      <c s="25" t="s">
        <v>144</v>
      </c>
      <c s="26">
        <v>26</v>
      </c>
      <c s="27">
        <v>0</v>
      </c>
      <c s="27">
        <f>ROUND(ROUND(H178,2)*ROUND(G178,3),2)</f>
      </c>
      <c r="O178">
        <f>(I178*21)/100</f>
      </c>
      <c t="s">
        <v>15</v>
      </c>
    </row>
    <row r="179" spans="1:5" ht="12.75">
      <c r="A179" s="28" t="s">
        <v>38</v>
      </c>
      <c r="E179" s="29" t="s">
        <v>35</v>
      </c>
    </row>
    <row r="180" spans="1:5" ht="12.75">
      <c r="A180" s="30" t="s">
        <v>40</v>
      </c>
      <c r="E180" s="31" t="s">
        <v>274</v>
      </c>
    </row>
    <row r="181" spans="1:5" ht="25.5">
      <c r="A181" t="s">
        <v>42</v>
      </c>
      <c r="E181" s="29" t="s">
        <v>275</v>
      </c>
    </row>
    <row r="182" spans="1:16" ht="12.75">
      <c r="A182" s="19" t="s">
        <v>33</v>
      </c>
      <c s="23" t="s">
        <v>276</v>
      </c>
      <c s="23" t="s">
        <v>277</v>
      </c>
      <c s="19" t="s">
        <v>35</v>
      </c>
      <c s="24" t="s">
        <v>278</v>
      </c>
      <c s="25" t="s">
        <v>144</v>
      </c>
      <c s="26">
        <v>14</v>
      </c>
      <c s="27">
        <v>0</v>
      </c>
      <c s="27">
        <f>ROUND(ROUND(H182,2)*ROUND(G182,3),2)</f>
      </c>
      <c r="O182">
        <f>(I182*21)/100</f>
      </c>
      <c t="s">
        <v>15</v>
      </c>
    </row>
    <row r="183" spans="1:5" ht="12.75">
      <c r="A183" s="28" t="s">
        <v>38</v>
      </c>
      <c r="E183" s="29" t="s">
        <v>35</v>
      </c>
    </row>
    <row r="184" spans="1:5" ht="12.75">
      <c r="A184" s="30" t="s">
        <v>40</v>
      </c>
      <c r="E184" s="31" t="s">
        <v>279</v>
      </c>
    </row>
    <row r="185" spans="1:5" ht="25.5">
      <c r="A185" t="s">
        <v>42</v>
      </c>
      <c r="E185" s="29" t="s">
        <v>275</v>
      </c>
    </row>
    <row r="186" spans="1:16" ht="12.75">
      <c r="A186" s="19" t="s">
        <v>33</v>
      </c>
      <c s="23" t="s">
        <v>280</v>
      </c>
      <c s="23" t="s">
        <v>281</v>
      </c>
      <c s="19" t="s">
        <v>35</v>
      </c>
      <c s="24" t="s">
        <v>282</v>
      </c>
      <c s="25" t="s">
        <v>144</v>
      </c>
      <c s="26">
        <v>6</v>
      </c>
      <c s="27">
        <v>0</v>
      </c>
      <c s="27">
        <f>ROUND(ROUND(H186,2)*ROUND(G186,3),2)</f>
      </c>
      <c r="O186">
        <f>(I186*21)/100</f>
      </c>
      <c t="s">
        <v>15</v>
      </c>
    </row>
    <row r="187" spans="1:5" ht="12.75">
      <c r="A187" s="28" t="s">
        <v>38</v>
      </c>
      <c r="E187" s="29" t="s">
        <v>35</v>
      </c>
    </row>
    <row r="188" spans="1:5" ht="12.75">
      <c r="A188" s="30" t="s">
        <v>40</v>
      </c>
      <c r="E188" s="31" t="s">
        <v>283</v>
      </c>
    </row>
    <row r="189" spans="1:5" ht="25.5">
      <c r="A189" t="s">
        <v>42</v>
      </c>
      <c r="E189" s="29" t="s">
        <v>275</v>
      </c>
    </row>
    <row r="190" spans="1:18" ht="12.75" customHeight="1">
      <c r="A190" s="5" t="s">
        <v>31</v>
      </c>
      <c s="5"/>
      <c s="35" t="s">
        <v>28</v>
      </c>
      <c s="5"/>
      <c s="21" t="s">
        <v>284</v>
      </c>
      <c s="5"/>
      <c s="5"/>
      <c s="5"/>
      <c s="36">
        <f>0+Q190</f>
      </c>
      <c r="O190">
        <f>0+R190</f>
      </c>
      <c r="Q190">
        <f>0+I191+I195+I199+I203+I207+I211+I215+I219+I223+I227+I231+I235+I239+I243+I247+I251+I255+I259+I263+I267</f>
      </c>
      <c>
        <f>0+O191+O195+O199+O203+O207+O211+O215+O219+O223+O227+O231+O235+O239+O243+O247+O251+O255+O259+O263+O267</f>
      </c>
    </row>
    <row r="191" spans="1:16" ht="25.5">
      <c r="A191" s="19" t="s">
        <v>33</v>
      </c>
      <c s="23" t="s">
        <v>285</v>
      </c>
      <c s="23" t="s">
        <v>286</v>
      </c>
      <c s="19" t="s">
        <v>35</v>
      </c>
      <c s="24" t="s">
        <v>287</v>
      </c>
      <c s="25" t="s">
        <v>104</v>
      </c>
      <c s="26">
        <v>12</v>
      </c>
      <c s="27">
        <v>0</v>
      </c>
      <c s="27">
        <f>ROUND(ROUND(H191,2)*ROUND(G191,3),2)</f>
      </c>
      <c r="O191">
        <f>(I191*21)/100</f>
      </c>
      <c t="s">
        <v>15</v>
      </c>
    </row>
    <row r="192" spans="1:5" ht="12.75">
      <c r="A192" s="28" t="s">
        <v>38</v>
      </c>
      <c r="E192" s="29" t="s">
        <v>35</v>
      </c>
    </row>
    <row r="193" spans="1:5" ht="12.75">
      <c r="A193" s="30" t="s">
        <v>40</v>
      </c>
      <c r="E193" s="31" t="s">
        <v>288</v>
      </c>
    </row>
    <row r="194" spans="1:5" ht="127.5">
      <c r="A194" t="s">
        <v>42</v>
      </c>
      <c r="E194" s="29" t="s">
        <v>289</v>
      </c>
    </row>
    <row r="195" spans="1:16" ht="25.5">
      <c r="A195" s="19" t="s">
        <v>33</v>
      </c>
      <c s="23" t="s">
        <v>290</v>
      </c>
      <c s="23" t="s">
        <v>291</v>
      </c>
      <c s="19" t="s">
        <v>35</v>
      </c>
      <c s="24" t="s">
        <v>292</v>
      </c>
      <c s="25" t="s">
        <v>104</v>
      </c>
      <c s="26">
        <v>12</v>
      </c>
      <c s="27">
        <v>0</v>
      </c>
      <c s="27">
        <f>ROUND(ROUND(H195,2)*ROUND(G195,3),2)</f>
      </c>
      <c r="O195">
        <f>(I195*21)/100</f>
      </c>
      <c t="s">
        <v>15</v>
      </c>
    </row>
    <row r="196" spans="1:5" ht="12.75">
      <c r="A196" s="28" t="s">
        <v>38</v>
      </c>
      <c r="E196" s="29" t="s">
        <v>115</v>
      </c>
    </row>
    <row r="197" spans="1:5" ht="12.75">
      <c r="A197" s="30" t="s">
        <v>40</v>
      </c>
      <c r="E197" s="31" t="s">
        <v>293</v>
      </c>
    </row>
    <row r="198" spans="1:5" ht="38.25">
      <c r="A198" t="s">
        <v>42</v>
      </c>
      <c r="E198" s="29" t="s">
        <v>294</v>
      </c>
    </row>
    <row r="199" spans="1:16" ht="12.75">
      <c r="A199" s="19" t="s">
        <v>33</v>
      </c>
      <c s="23" t="s">
        <v>295</v>
      </c>
      <c s="23" t="s">
        <v>296</v>
      </c>
      <c s="19" t="s">
        <v>35</v>
      </c>
      <c s="24" t="s">
        <v>297</v>
      </c>
      <c s="25" t="s">
        <v>144</v>
      </c>
      <c s="26">
        <v>100</v>
      </c>
      <c s="27">
        <v>0</v>
      </c>
      <c s="27">
        <f>ROUND(ROUND(H199,2)*ROUND(G199,3),2)</f>
      </c>
      <c r="O199">
        <f>(I199*21)/100</f>
      </c>
      <c t="s">
        <v>15</v>
      </c>
    </row>
    <row r="200" spans="1:5" ht="12.75">
      <c r="A200" s="28" t="s">
        <v>38</v>
      </c>
      <c r="E200" s="29" t="s">
        <v>35</v>
      </c>
    </row>
    <row r="201" spans="1:5" ht="12.75">
      <c r="A201" s="30" t="s">
        <v>40</v>
      </c>
      <c r="E201" s="31" t="s">
        <v>298</v>
      </c>
    </row>
    <row r="202" spans="1:5" ht="25.5">
      <c r="A202" t="s">
        <v>42</v>
      </c>
      <c r="E202" s="29" t="s">
        <v>299</v>
      </c>
    </row>
    <row r="203" spans="1:16" ht="12.75">
      <c r="A203" s="19" t="s">
        <v>33</v>
      </c>
      <c s="23" t="s">
        <v>300</v>
      </c>
      <c s="23" t="s">
        <v>301</v>
      </c>
      <c s="19" t="s">
        <v>35</v>
      </c>
      <c s="24" t="s">
        <v>302</v>
      </c>
      <c s="25" t="s">
        <v>144</v>
      </c>
      <c s="26">
        <v>120</v>
      </c>
      <c s="27">
        <v>0</v>
      </c>
      <c s="27">
        <f>ROUND(ROUND(H203,2)*ROUND(G203,3),2)</f>
      </c>
      <c r="O203">
        <f>(I203*21)/100</f>
      </c>
      <c t="s">
        <v>15</v>
      </c>
    </row>
    <row r="204" spans="1:5" ht="12.75">
      <c r="A204" s="28" t="s">
        <v>38</v>
      </c>
      <c r="E204" s="29" t="s">
        <v>35</v>
      </c>
    </row>
    <row r="205" spans="1:5" ht="38.25">
      <c r="A205" s="30" t="s">
        <v>40</v>
      </c>
      <c r="E205" s="31" t="s">
        <v>303</v>
      </c>
    </row>
    <row r="206" spans="1:5" ht="51">
      <c r="A206" t="s">
        <v>42</v>
      </c>
      <c r="E206" s="29" t="s">
        <v>304</v>
      </c>
    </row>
    <row r="207" spans="1:16" ht="12.75">
      <c r="A207" s="19" t="s">
        <v>33</v>
      </c>
      <c s="23" t="s">
        <v>305</v>
      </c>
      <c s="23" t="s">
        <v>306</v>
      </c>
      <c s="19" t="s">
        <v>35</v>
      </c>
      <c s="24" t="s">
        <v>307</v>
      </c>
      <c s="25" t="s">
        <v>144</v>
      </c>
      <c s="26">
        <v>74.2</v>
      </c>
      <c s="27">
        <v>0</v>
      </c>
      <c s="27">
        <f>ROUND(ROUND(H207,2)*ROUND(G207,3),2)</f>
      </c>
      <c r="O207">
        <f>(I207*21)/100</f>
      </c>
      <c t="s">
        <v>15</v>
      </c>
    </row>
    <row r="208" spans="1:5" ht="12.75">
      <c r="A208" s="28" t="s">
        <v>38</v>
      </c>
      <c r="E208" s="29" t="s">
        <v>90</v>
      </c>
    </row>
    <row r="209" spans="1:5" ht="12.75">
      <c r="A209" s="30" t="s">
        <v>40</v>
      </c>
      <c r="E209" s="31" t="s">
        <v>308</v>
      </c>
    </row>
    <row r="210" spans="1:5" ht="25.5">
      <c r="A210" t="s">
        <v>42</v>
      </c>
      <c r="E210" s="29" t="s">
        <v>309</v>
      </c>
    </row>
    <row r="211" spans="1:16" ht="25.5">
      <c r="A211" s="19" t="s">
        <v>33</v>
      </c>
      <c s="23" t="s">
        <v>310</v>
      </c>
      <c s="23" t="s">
        <v>311</v>
      </c>
      <c s="19" t="s">
        <v>35</v>
      </c>
      <c s="24" t="s">
        <v>312</v>
      </c>
      <c s="25" t="s">
        <v>144</v>
      </c>
      <c s="26">
        <v>18</v>
      </c>
      <c s="27">
        <v>0</v>
      </c>
      <c s="27">
        <f>ROUND(ROUND(H211,2)*ROUND(G211,3),2)</f>
      </c>
      <c r="O211">
        <f>(I211*21)/100</f>
      </c>
      <c t="s">
        <v>15</v>
      </c>
    </row>
    <row r="212" spans="1:5" ht="12.75">
      <c r="A212" s="28" t="s">
        <v>38</v>
      </c>
      <c r="E212" s="29" t="s">
        <v>35</v>
      </c>
    </row>
    <row r="213" spans="1:5" ht="12.75">
      <c r="A213" s="30" t="s">
        <v>40</v>
      </c>
      <c r="E213" s="31" t="s">
        <v>313</v>
      </c>
    </row>
    <row r="214" spans="1:5" ht="51">
      <c r="A214" t="s">
        <v>42</v>
      </c>
      <c r="E214" s="29" t="s">
        <v>304</v>
      </c>
    </row>
    <row r="215" spans="1:16" ht="25.5">
      <c r="A215" s="19" t="s">
        <v>33</v>
      </c>
      <c s="23" t="s">
        <v>314</v>
      </c>
      <c s="23" t="s">
        <v>315</v>
      </c>
      <c s="19" t="s">
        <v>35</v>
      </c>
      <c s="24" t="s">
        <v>316</v>
      </c>
      <c s="25" t="s">
        <v>144</v>
      </c>
      <c s="26">
        <v>30</v>
      </c>
      <c s="27">
        <v>0</v>
      </c>
      <c s="27">
        <f>ROUND(ROUND(H215,2)*ROUND(G215,3),2)</f>
      </c>
      <c r="O215">
        <f>(I215*21)/100</f>
      </c>
      <c t="s">
        <v>15</v>
      </c>
    </row>
    <row r="216" spans="1:5" ht="12.75">
      <c r="A216" s="28" t="s">
        <v>38</v>
      </c>
      <c r="E216" s="29" t="s">
        <v>35</v>
      </c>
    </row>
    <row r="217" spans="1:5" ht="12.75">
      <c r="A217" s="30" t="s">
        <v>40</v>
      </c>
      <c r="E217" s="31" t="s">
        <v>317</v>
      </c>
    </row>
    <row r="218" spans="1:5" ht="51">
      <c r="A218" t="s">
        <v>42</v>
      </c>
      <c r="E218" s="29" t="s">
        <v>318</v>
      </c>
    </row>
    <row r="219" spans="1:16" ht="25.5">
      <c r="A219" s="19" t="s">
        <v>33</v>
      </c>
      <c s="23" t="s">
        <v>319</v>
      </c>
      <c s="23" t="s">
        <v>320</v>
      </c>
      <c s="19" t="s">
        <v>35</v>
      </c>
      <c s="24" t="s">
        <v>321</v>
      </c>
      <c s="25" t="s">
        <v>144</v>
      </c>
      <c s="26">
        <v>15</v>
      </c>
      <c s="27">
        <v>0</v>
      </c>
      <c s="27">
        <f>ROUND(ROUND(H219,2)*ROUND(G219,3),2)</f>
      </c>
      <c r="O219">
        <f>(I219*21)/100</f>
      </c>
      <c t="s">
        <v>15</v>
      </c>
    </row>
    <row r="220" spans="1:5" ht="12.75">
      <c r="A220" s="28" t="s">
        <v>38</v>
      </c>
      <c r="E220" s="29" t="s">
        <v>35</v>
      </c>
    </row>
    <row r="221" spans="1:5" ht="25.5">
      <c r="A221" s="30" t="s">
        <v>40</v>
      </c>
      <c r="E221" s="31" t="s">
        <v>322</v>
      </c>
    </row>
    <row r="222" spans="1:5" ht="63.75">
      <c r="A222" t="s">
        <v>42</v>
      </c>
      <c r="E222" s="29" t="s">
        <v>323</v>
      </c>
    </row>
    <row r="223" spans="1:16" ht="12.75">
      <c r="A223" s="19" t="s">
        <v>33</v>
      </c>
      <c s="23" t="s">
        <v>324</v>
      </c>
      <c s="23" t="s">
        <v>325</v>
      </c>
      <c s="19" t="s">
        <v>35</v>
      </c>
      <c s="24" t="s">
        <v>326</v>
      </c>
      <c s="25" t="s">
        <v>144</v>
      </c>
      <c s="26">
        <v>45</v>
      </c>
      <c s="27">
        <v>0</v>
      </c>
      <c s="27">
        <f>ROUND(ROUND(H223,2)*ROUND(G223,3),2)</f>
      </c>
      <c r="O223">
        <f>(I223*21)/100</f>
      </c>
      <c t="s">
        <v>15</v>
      </c>
    </row>
    <row r="224" spans="1:5" ht="12.75">
      <c r="A224" s="28" t="s">
        <v>38</v>
      </c>
      <c r="E224" s="29" t="s">
        <v>90</v>
      </c>
    </row>
    <row r="225" spans="1:5" ht="63.75">
      <c r="A225" s="30" t="s">
        <v>40</v>
      </c>
      <c r="E225" s="31" t="s">
        <v>327</v>
      </c>
    </row>
    <row r="226" spans="1:5" ht="25.5">
      <c r="A226" t="s">
        <v>42</v>
      </c>
      <c r="E226" s="29" t="s">
        <v>328</v>
      </c>
    </row>
    <row r="227" spans="1:16" ht="25.5">
      <c r="A227" s="19" t="s">
        <v>33</v>
      </c>
      <c s="23" t="s">
        <v>329</v>
      </c>
      <c s="23" t="s">
        <v>330</v>
      </c>
      <c s="19" t="s">
        <v>35</v>
      </c>
      <c s="24" t="s">
        <v>331</v>
      </c>
      <c s="25" t="s">
        <v>144</v>
      </c>
      <c s="26">
        <v>30</v>
      </c>
      <c s="27">
        <v>0</v>
      </c>
      <c s="27">
        <f>ROUND(ROUND(H227,2)*ROUND(G227,3),2)</f>
      </c>
      <c r="O227">
        <f>(I227*21)/100</f>
      </c>
      <c t="s">
        <v>15</v>
      </c>
    </row>
    <row r="228" spans="1:5" ht="12.75">
      <c r="A228" s="28" t="s">
        <v>38</v>
      </c>
      <c r="E228" s="29" t="s">
        <v>35</v>
      </c>
    </row>
    <row r="229" spans="1:5" ht="12.75">
      <c r="A229" s="30" t="s">
        <v>40</v>
      </c>
      <c r="E229" s="31" t="s">
        <v>317</v>
      </c>
    </row>
    <row r="230" spans="1:5" ht="51">
      <c r="A230" t="s">
        <v>42</v>
      </c>
      <c r="E230" s="29" t="s">
        <v>332</v>
      </c>
    </row>
    <row r="231" spans="1:16" ht="12.75">
      <c r="A231" s="19" t="s">
        <v>33</v>
      </c>
      <c s="23" t="s">
        <v>333</v>
      </c>
      <c s="23" t="s">
        <v>334</v>
      </c>
      <c s="19" t="s">
        <v>35</v>
      </c>
      <c s="24" t="s">
        <v>335</v>
      </c>
      <c s="25" t="s">
        <v>144</v>
      </c>
      <c s="26">
        <v>30</v>
      </c>
      <c s="27">
        <v>0</v>
      </c>
      <c s="27">
        <f>ROUND(ROUND(H231,2)*ROUND(G231,3),2)</f>
      </c>
      <c r="O231">
        <f>(I231*21)/100</f>
      </c>
      <c t="s">
        <v>15</v>
      </c>
    </row>
    <row r="232" spans="1:5" ht="12.75">
      <c r="A232" s="28" t="s">
        <v>38</v>
      </c>
      <c r="E232" s="29" t="s">
        <v>115</v>
      </c>
    </row>
    <row r="233" spans="1:5" ht="25.5">
      <c r="A233" s="30" t="s">
        <v>40</v>
      </c>
      <c r="E233" s="31" t="s">
        <v>336</v>
      </c>
    </row>
    <row r="234" spans="1:5" ht="25.5">
      <c r="A234" t="s">
        <v>42</v>
      </c>
      <c r="E234" s="29" t="s">
        <v>328</v>
      </c>
    </row>
    <row r="235" spans="1:16" ht="25.5">
      <c r="A235" s="19" t="s">
        <v>33</v>
      </c>
      <c s="23" t="s">
        <v>337</v>
      </c>
      <c s="23" t="s">
        <v>338</v>
      </c>
      <c s="19" t="s">
        <v>35</v>
      </c>
      <c s="24" t="s">
        <v>339</v>
      </c>
      <c s="25" t="s">
        <v>89</v>
      </c>
      <c s="26">
        <v>1037.84</v>
      </c>
      <c s="27">
        <v>0</v>
      </c>
      <c s="27">
        <f>ROUND(ROUND(H235,2)*ROUND(G235,3),2)</f>
      </c>
      <c r="O235">
        <f>(I235*21)/100</f>
      </c>
      <c t="s">
        <v>15</v>
      </c>
    </row>
    <row r="236" spans="1:5" ht="12.75">
      <c r="A236" s="28" t="s">
        <v>38</v>
      </c>
      <c r="E236" s="29" t="s">
        <v>35</v>
      </c>
    </row>
    <row r="237" spans="1:5" ht="242.25">
      <c r="A237" s="30" t="s">
        <v>40</v>
      </c>
      <c r="E237" s="31" t="s">
        <v>340</v>
      </c>
    </row>
    <row r="238" spans="1:5" ht="38.25">
      <c r="A238" t="s">
        <v>42</v>
      </c>
      <c r="E238" s="29" t="s">
        <v>341</v>
      </c>
    </row>
    <row r="239" spans="1:16" ht="25.5">
      <c r="A239" s="19" t="s">
        <v>33</v>
      </c>
      <c s="23" t="s">
        <v>342</v>
      </c>
      <c s="23" t="s">
        <v>343</v>
      </c>
      <c s="19" t="s">
        <v>35</v>
      </c>
      <c s="24" t="s">
        <v>344</v>
      </c>
      <c s="25" t="s">
        <v>89</v>
      </c>
      <c s="26">
        <v>1037.84</v>
      </c>
      <c s="27">
        <v>0</v>
      </c>
      <c s="27">
        <f>ROUND(ROUND(H239,2)*ROUND(G239,3),2)</f>
      </c>
      <c r="O239">
        <f>(I239*21)/100</f>
      </c>
      <c t="s">
        <v>15</v>
      </c>
    </row>
    <row r="240" spans="1:5" ht="12.75">
      <c r="A240" s="28" t="s">
        <v>38</v>
      </c>
      <c r="E240" s="29" t="s">
        <v>35</v>
      </c>
    </row>
    <row r="241" spans="1:5" ht="242.25">
      <c r="A241" s="30" t="s">
        <v>40</v>
      </c>
      <c r="E241" s="31" t="s">
        <v>340</v>
      </c>
    </row>
    <row r="242" spans="1:5" ht="38.25">
      <c r="A242" t="s">
        <v>42</v>
      </c>
      <c r="E242" s="29" t="s">
        <v>341</v>
      </c>
    </row>
    <row r="243" spans="1:16" ht="12.75">
      <c r="A243" s="19" t="s">
        <v>33</v>
      </c>
      <c s="23" t="s">
        <v>345</v>
      </c>
      <c s="23" t="s">
        <v>346</v>
      </c>
      <c s="19" t="s">
        <v>35</v>
      </c>
      <c s="24" t="s">
        <v>347</v>
      </c>
      <c s="25" t="s">
        <v>104</v>
      </c>
      <c s="26">
        <v>17</v>
      </c>
      <c s="27">
        <v>0</v>
      </c>
      <c s="27">
        <f>ROUND(ROUND(H243,2)*ROUND(G243,3),2)</f>
      </c>
      <c r="O243">
        <f>(I243*21)/100</f>
      </c>
      <c t="s">
        <v>15</v>
      </c>
    </row>
    <row r="244" spans="1:5" ht="12.75">
      <c r="A244" s="28" t="s">
        <v>38</v>
      </c>
      <c r="E244" s="29" t="s">
        <v>35</v>
      </c>
    </row>
    <row r="245" spans="1:5" ht="25.5">
      <c r="A245" s="30" t="s">
        <v>40</v>
      </c>
      <c r="E245" s="31" t="s">
        <v>348</v>
      </c>
    </row>
    <row r="246" spans="1:5" ht="51">
      <c r="A246" t="s">
        <v>42</v>
      </c>
      <c r="E246" s="29" t="s">
        <v>349</v>
      </c>
    </row>
    <row r="247" spans="1:16" ht="12.75">
      <c r="A247" s="19" t="s">
        <v>33</v>
      </c>
      <c s="23" t="s">
        <v>350</v>
      </c>
      <c s="23" t="s">
        <v>351</v>
      </c>
      <c s="19" t="s">
        <v>35</v>
      </c>
      <c s="24" t="s">
        <v>352</v>
      </c>
      <c s="25" t="s">
        <v>104</v>
      </c>
      <c s="26">
        <v>93</v>
      </c>
      <c s="27">
        <v>0</v>
      </c>
      <c s="27">
        <f>ROUND(ROUND(H247,2)*ROUND(G247,3),2)</f>
      </c>
      <c r="O247">
        <f>(I247*21)/100</f>
      </c>
      <c t="s">
        <v>15</v>
      </c>
    </row>
    <row r="248" spans="1:5" ht="12.75">
      <c r="A248" s="28" t="s">
        <v>38</v>
      </c>
      <c r="E248" s="29" t="s">
        <v>35</v>
      </c>
    </row>
    <row r="249" spans="1:5" ht="25.5">
      <c r="A249" s="30" t="s">
        <v>40</v>
      </c>
      <c r="E249" s="31" t="s">
        <v>353</v>
      </c>
    </row>
    <row r="250" spans="1:5" ht="51">
      <c r="A250" t="s">
        <v>42</v>
      </c>
      <c r="E250" s="29" t="s">
        <v>349</v>
      </c>
    </row>
    <row r="251" spans="1:16" ht="12.75">
      <c r="A251" s="19" t="s">
        <v>33</v>
      </c>
      <c s="23" t="s">
        <v>354</v>
      </c>
      <c s="23" t="s">
        <v>355</v>
      </c>
      <c s="19" t="s">
        <v>35</v>
      </c>
      <c s="24" t="s">
        <v>356</v>
      </c>
      <c s="25" t="s">
        <v>104</v>
      </c>
      <c s="26">
        <v>45</v>
      </c>
      <c s="27">
        <v>0</v>
      </c>
      <c s="27">
        <f>ROUND(ROUND(H251,2)*ROUND(G251,3),2)</f>
      </c>
      <c r="O251">
        <f>(I251*21)/100</f>
      </c>
      <c t="s">
        <v>15</v>
      </c>
    </row>
    <row r="252" spans="1:5" ht="12.75">
      <c r="A252" s="28" t="s">
        <v>38</v>
      </c>
      <c r="E252" s="29" t="s">
        <v>35</v>
      </c>
    </row>
    <row r="253" spans="1:5" ht="25.5">
      <c r="A253" s="30" t="s">
        <v>40</v>
      </c>
      <c r="E253" s="31" t="s">
        <v>357</v>
      </c>
    </row>
    <row r="254" spans="1:5" ht="51">
      <c r="A254" t="s">
        <v>42</v>
      </c>
      <c r="E254" s="29" t="s">
        <v>358</v>
      </c>
    </row>
    <row r="255" spans="1:16" ht="12.75">
      <c r="A255" s="19" t="s">
        <v>33</v>
      </c>
      <c s="23" t="s">
        <v>359</v>
      </c>
      <c s="23" t="s">
        <v>360</v>
      </c>
      <c s="19" t="s">
        <v>35</v>
      </c>
      <c s="24" t="s">
        <v>361</v>
      </c>
      <c s="25" t="s">
        <v>104</v>
      </c>
      <c s="26">
        <v>3692.5</v>
      </c>
      <c s="27">
        <v>0</v>
      </c>
      <c s="27">
        <f>ROUND(ROUND(H255,2)*ROUND(G255,3),2)</f>
      </c>
      <c r="O255">
        <f>(I255*21)/100</f>
      </c>
      <c t="s">
        <v>15</v>
      </c>
    </row>
    <row r="256" spans="1:5" ht="12.75">
      <c r="A256" s="28" t="s">
        <v>38</v>
      </c>
      <c r="E256" s="29" t="s">
        <v>35</v>
      </c>
    </row>
    <row r="257" spans="1:5" ht="89.25">
      <c r="A257" s="30" t="s">
        <v>40</v>
      </c>
      <c r="E257" s="31" t="s">
        <v>362</v>
      </c>
    </row>
    <row r="258" spans="1:5" ht="25.5">
      <c r="A258" t="s">
        <v>42</v>
      </c>
      <c r="E258" s="29" t="s">
        <v>363</v>
      </c>
    </row>
    <row r="259" spans="1:16" ht="12.75">
      <c r="A259" s="19" t="s">
        <v>33</v>
      </c>
      <c s="23" t="s">
        <v>364</v>
      </c>
      <c s="23" t="s">
        <v>365</v>
      </c>
      <c s="19" t="s">
        <v>35</v>
      </c>
      <c s="24" t="s">
        <v>366</v>
      </c>
      <c s="25" t="s">
        <v>104</v>
      </c>
      <c s="26">
        <v>3692.5</v>
      </c>
      <c s="27">
        <v>0</v>
      </c>
      <c s="27">
        <f>ROUND(ROUND(H259,2)*ROUND(G259,3),2)</f>
      </c>
      <c r="O259">
        <f>(I259*21)/100</f>
      </c>
      <c t="s">
        <v>15</v>
      </c>
    </row>
    <row r="260" spans="1:5" ht="12.75">
      <c r="A260" s="28" t="s">
        <v>38</v>
      </c>
      <c r="E260" s="29" t="s">
        <v>35</v>
      </c>
    </row>
    <row r="261" spans="1:5" ht="89.25">
      <c r="A261" s="30" t="s">
        <v>40</v>
      </c>
      <c r="E261" s="31" t="s">
        <v>367</v>
      </c>
    </row>
    <row r="262" spans="1:5" ht="38.25">
      <c r="A262" t="s">
        <v>42</v>
      </c>
      <c r="E262" s="29" t="s">
        <v>368</v>
      </c>
    </row>
    <row r="263" spans="1:16" ht="12.75">
      <c r="A263" s="19" t="s">
        <v>33</v>
      </c>
      <c s="23" t="s">
        <v>369</v>
      </c>
      <c s="23" t="s">
        <v>370</v>
      </c>
      <c s="19" t="s">
        <v>35</v>
      </c>
      <c s="24" t="s">
        <v>371</v>
      </c>
      <c s="25" t="s">
        <v>104</v>
      </c>
      <c s="26">
        <v>3</v>
      </c>
      <c s="27">
        <v>0</v>
      </c>
      <c s="27">
        <f>ROUND(ROUND(H263,2)*ROUND(G263,3),2)</f>
      </c>
      <c r="O263">
        <f>(I263*21)/100</f>
      </c>
      <c t="s">
        <v>15</v>
      </c>
    </row>
    <row r="264" spans="1:5" ht="12.75">
      <c r="A264" s="28" t="s">
        <v>38</v>
      </c>
      <c r="E264" s="29" t="s">
        <v>35</v>
      </c>
    </row>
    <row r="265" spans="1:5" ht="25.5">
      <c r="A265" s="30" t="s">
        <v>40</v>
      </c>
      <c r="E265" s="31" t="s">
        <v>372</v>
      </c>
    </row>
    <row r="266" spans="1:5" ht="89.25">
      <c r="A266" t="s">
        <v>42</v>
      </c>
      <c r="E266" s="29" t="s">
        <v>373</v>
      </c>
    </row>
    <row r="267" spans="1:16" ht="12.75">
      <c r="A267" s="19" t="s">
        <v>33</v>
      </c>
      <c s="23" t="s">
        <v>374</v>
      </c>
      <c s="23" t="s">
        <v>375</v>
      </c>
      <c s="19" t="s">
        <v>35</v>
      </c>
      <c s="24" t="s">
        <v>376</v>
      </c>
      <c s="25" t="s">
        <v>144</v>
      </c>
      <c s="26">
        <v>8</v>
      </c>
      <c s="27">
        <v>0</v>
      </c>
      <c s="27">
        <f>ROUND(ROUND(H267,2)*ROUND(G267,3),2)</f>
      </c>
      <c r="O267">
        <f>(I267*21)/100</f>
      </c>
      <c t="s">
        <v>15</v>
      </c>
    </row>
    <row r="268" spans="1:5" ht="12.75">
      <c r="A268" s="28" t="s">
        <v>38</v>
      </c>
      <c r="E268" s="29" t="s">
        <v>90</v>
      </c>
    </row>
    <row r="269" spans="1:5" ht="25.5">
      <c r="A269" s="30" t="s">
        <v>40</v>
      </c>
      <c r="E269" s="31" t="s">
        <v>377</v>
      </c>
    </row>
    <row r="270" spans="1:5" ht="76.5">
      <c r="A270" t="s">
        <v>42</v>
      </c>
      <c r="E270" s="29" t="s">
        <v>378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10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10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379</v>
      </c>
      <c s="32">
        <f>0+I8</f>
      </c>
      <c r="O3" t="s">
        <v>9</v>
      </c>
      <c t="s">
        <v>11</v>
      </c>
    </row>
    <row r="4" spans="1:16" ht="15" customHeight="1">
      <c r="A4" t="s">
        <v>7</v>
      </c>
      <c s="12" t="s">
        <v>8</v>
      </c>
      <c s="13" t="s">
        <v>379</v>
      </c>
      <c s="5"/>
      <c s="14" t="s">
        <v>380</v>
      </c>
      <c s="5"/>
      <c s="5"/>
      <c s="15"/>
      <c s="15"/>
      <c r="O4" t="s">
        <v>9</v>
      </c>
      <c t="s">
        <v>11</v>
      </c>
    </row>
    <row r="5" spans="1:16" ht="12.75" customHeight="1">
      <c r="A5" s="11" t="s">
        <v>14</v>
      </c>
      <c s="11" t="s">
        <v>16</v>
      </c>
      <c s="11" t="s">
        <v>18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/>
      <c r="O5" t="s">
        <v>9</v>
      </c>
      <c t="s">
        <v>11</v>
      </c>
    </row>
    <row r="6" spans="1:9" ht="12.75" customHeight="1">
      <c r="A6" s="11"/>
      <c s="11"/>
      <c s="11"/>
      <c s="11"/>
      <c s="11"/>
      <c s="11"/>
      <c s="11"/>
      <c s="11" t="s">
        <v>27</v>
      </c>
      <c s="11" t="s">
        <v>29</v>
      </c>
    </row>
    <row r="7" spans="1:9" ht="12.75" customHeight="1">
      <c r="A7" s="11" t="s">
        <v>15</v>
      </c>
      <c s="11" t="s">
        <v>17</v>
      </c>
      <c s="11" t="s">
        <v>11</v>
      </c>
      <c s="11" t="s">
        <v>10</v>
      </c>
      <c s="11" t="s">
        <v>21</v>
      </c>
      <c s="11" t="s">
        <v>23</v>
      </c>
      <c s="11" t="s">
        <v>25</v>
      </c>
      <c s="11" t="s">
        <v>28</v>
      </c>
      <c s="11" t="s">
        <v>30</v>
      </c>
    </row>
    <row r="8" spans="1:18" ht="12.75" customHeight="1">
      <c r="A8" s="15" t="s">
        <v>31</v>
      </c>
      <c s="15"/>
      <c s="20" t="s">
        <v>28</v>
      </c>
      <c s="15"/>
      <c s="21" t="s">
        <v>284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19" t="s">
        <v>33</v>
      </c>
      <c s="23" t="s">
        <v>17</v>
      </c>
      <c s="23" t="s">
        <v>315</v>
      </c>
      <c s="19" t="s">
        <v>35</v>
      </c>
      <c s="24" t="s">
        <v>316</v>
      </c>
      <c s="25" t="s">
        <v>144</v>
      </c>
      <c s="26">
        <v>110</v>
      </c>
      <c s="27">
        <v>0</v>
      </c>
      <c s="27">
        <f>ROUND(ROUND(H9,2)*ROUND(G9,3),2)</f>
      </c>
      <c r="O9">
        <f>(I9*21)/100</f>
      </c>
      <c t="s">
        <v>15</v>
      </c>
    </row>
    <row r="10" spans="1:5" ht="12.75">
      <c r="A10" s="28" t="s">
        <v>38</v>
      </c>
      <c r="E10" s="29" t="s">
        <v>381</v>
      </c>
    </row>
    <row r="11" spans="1:5" ht="38.25">
      <c r="A11" s="30" t="s">
        <v>40</v>
      </c>
      <c r="E11" s="31" t="s">
        <v>382</v>
      </c>
    </row>
    <row r="12" spans="1:5" ht="25.5">
      <c r="A12" t="s">
        <v>42</v>
      </c>
      <c r="E12" s="29" t="s">
        <v>383</v>
      </c>
    </row>
    <row r="13" spans="1:16" ht="12.75">
      <c r="A13" s="19" t="s">
        <v>33</v>
      </c>
      <c s="23" t="s">
        <v>11</v>
      </c>
      <c s="23" t="s">
        <v>325</v>
      </c>
      <c s="19" t="s">
        <v>35</v>
      </c>
      <c s="24" t="s">
        <v>326</v>
      </c>
      <c s="25" t="s">
        <v>144</v>
      </c>
      <c s="26">
        <v>110</v>
      </c>
      <c s="27">
        <v>0</v>
      </c>
      <c s="27">
        <f>ROUND(ROUND(H13,2)*ROUND(G13,3),2)</f>
      </c>
      <c r="O13">
        <f>(I13*21)/100</f>
      </c>
      <c t="s">
        <v>15</v>
      </c>
    </row>
    <row r="14" spans="1:5" ht="12.75">
      <c r="A14" s="28" t="s">
        <v>38</v>
      </c>
      <c r="E14" s="29" t="s">
        <v>35</v>
      </c>
    </row>
    <row r="15" spans="1:5" ht="25.5">
      <c r="A15" s="30" t="s">
        <v>40</v>
      </c>
      <c r="E15" s="31" t="s">
        <v>384</v>
      </c>
    </row>
    <row r="16" spans="1:5" ht="25.5">
      <c r="A16" t="s">
        <v>42</v>
      </c>
      <c r="E16" s="29" t="s">
        <v>328</v>
      </c>
    </row>
    <row r="17" spans="1:16" ht="12.75">
      <c r="A17" s="19" t="s">
        <v>33</v>
      </c>
      <c s="23" t="s">
        <v>10</v>
      </c>
      <c s="23" t="s">
        <v>385</v>
      </c>
      <c s="19" t="s">
        <v>35</v>
      </c>
      <c s="24" t="s">
        <v>386</v>
      </c>
      <c s="25" t="s">
        <v>144</v>
      </c>
      <c s="26">
        <v>20</v>
      </c>
      <c s="27">
        <v>0</v>
      </c>
      <c s="27">
        <f>ROUND(ROUND(H17,2)*ROUND(G17,3),2)</f>
      </c>
      <c r="O17">
        <f>(I17*21)/100</f>
      </c>
      <c t="s">
        <v>15</v>
      </c>
    </row>
    <row r="18" spans="1:5" ht="12.75">
      <c r="A18" s="28" t="s">
        <v>38</v>
      </c>
      <c r="E18" s="29" t="s">
        <v>381</v>
      </c>
    </row>
    <row r="19" spans="1:5" ht="25.5">
      <c r="A19" s="30" t="s">
        <v>40</v>
      </c>
      <c r="E19" s="31" t="s">
        <v>387</v>
      </c>
    </row>
    <row r="20" spans="1:5" ht="63.75">
      <c r="A20" t="s">
        <v>42</v>
      </c>
      <c r="E20" s="29" t="s">
        <v>388</v>
      </c>
    </row>
    <row r="21" spans="1:16" ht="12.75">
      <c r="A21" s="19" t="s">
        <v>33</v>
      </c>
      <c s="23" t="s">
        <v>21</v>
      </c>
      <c s="23" t="s">
        <v>389</v>
      </c>
      <c s="19" t="s">
        <v>35</v>
      </c>
      <c s="24" t="s">
        <v>390</v>
      </c>
      <c s="25" t="s">
        <v>144</v>
      </c>
      <c s="26">
        <v>20</v>
      </c>
      <c s="27">
        <v>0</v>
      </c>
      <c s="27">
        <f>ROUND(ROUND(H21,2)*ROUND(G21,3),2)</f>
      </c>
      <c r="O21">
        <f>(I21*21)/100</f>
      </c>
      <c t="s">
        <v>15</v>
      </c>
    </row>
    <row r="22" spans="1:5" ht="12.75">
      <c r="A22" s="28" t="s">
        <v>38</v>
      </c>
      <c r="E22" s="29" t="s">
        <v>35</v>
      </c>
    </row>
    <row r="23" spans="1:5" ht="12.75">
      <c r="A23" s="30" t="s">
        <v>40</v>
      </c>
      <c r="E23" s="31" t="s">
        <v>391</v>
      </c>
    </row>
    <row r="24" spans="1:5" ht="25.5">
      <c r="A24" t="s">
        <v>42</v>
      </c>
      <c r="E24" s="29" t="s">
        <v>392</v>
      </c>
    </row>
    <row r="25" spans="1:16" ht="12.75">
      <c r="A25" s="19" t="s">
        <v>33</v>
      </c>
      <c s="23" t="s">
        <v>23</v>
      </c>
      <c s="23" t="s">
        <v>393</v>
      </c>
      <c s="19" t="s">
        <v>35</v>
      </c>
      <c s="24" t="s">
        <v>394</v>
      </c>
      <c s="25" t="s">
        <v>144</v>
      </c>
      <c s="26">
        <v>20</v>
      </c>
      <c s="27">
        <v>0</v>
      </c>
      <c s="27">
        <f>ROUND(ROUND(H25,2)*ROUND(G25,3),2)</f>
      </c>
      <c r="O25">
        <f>(I25*21)/100</f>
      </c>
      <c t="s">
        <v>15</v>
      </c>
    </row>
    <row r="26" spans="1:5" ht="12.75">
      <c r="A26" s="28" t="s">
        <v>38</v>
      </c>
      <c r="E26" s="29" t="s">
        <v>381</v>
      </c>
    </row>
    <row r="27" spans="1:5" ht="25.5">
      <c r="A27" s="30" t="s">
        <v>40</v>
      </c>
      <c r="E27" s="31" t="s">
        <v>395</v>
      </c>
    </row>
    <row r="28" spans="1:5" ht="76.5">
      <c r="A28" t="s">
        <v>42</v>
      </c>
      <c r="E28" s="29" t="s">
        <v>396</v>
      </c>
    </row>
    <row r="29" spans="1:16" ht="12.75">
      <c r="A29" s="19" t="s">
        <v>33</v>
      </c>
      <c s="23" t="s">
        <v>25</v>
      </c>
      <c s="23" t="s">
        <v>397</v>
      </c>
      <c s="19" t="s">
        <v>35</v>
      </c>
      <c s="24" t="s">
        <v>398</v>
      </c>
      <c s="25" t="s">
        <v>144</v>
      </c>
      <c s="26">
        <v>20</v>
      </c>
      <c s="27">
        <v>0</v>
      </c>
      <c s="27">
        <f>ROUND(ROUND(H29,2)*ROUND(G29,3),2)</f>
      </c>
      <c r="O29">
        <f>(I29*21)/100</f>
      </c>
      <c t="s">
        <v>15</v>
      </c>
    </row>
    <row r="30" spans="1:5" ht="12.75">
      <c r="A30" s="28" t="s">
        <v>38</v>
      </c>
      <c r="E30" s="29" t="s">
        <v>35</v>
      </c>
    </row>
    <row r="31" spans="1:5" ht="12.75">
      <c r="A31" s="30" t="s">
        <v>40</v>
      </c>
      <c r="E31" s="31" t="s">
        <v>399</v>
      </c>
    </row>
    <row r="32" spans="1:5" ht="25.5">
      <c r="A32" t="s">
        <v>42</v>
      </c>
      <c r="E32" s="29" t="s">
        <v>392</v>
      </c>
    </row>
    <row r="33" spans="1:16" ht="12.75">
      <c r="A33" s="19" t="s">
        <v>33</v>
      </c>
      <c s="23" t="s">
        <v>61</v>
      </c>
      <c s="23" t="s">
        <v>400</v>
      </c>
      <c s="19" t="s">
        <v>35</v>
      </c>
      <c s="24" t="s">
        <v>401</v>
      </c>
      <c s="25" t="s">
        <v>144</v>
      </c>
      <c s="26">
        <v>20</v>
      </c>
      <c s="27">
        <v>0</v>
      </c>
      <c s="27">
        <f>ROUND(ROUND(H33,2)*ROUND(G33,3),2)</f>
      </c>
      <c r="O33">
        <f>(I33*21)/100</f>
      </c>
      <c t="s">
        <v>15</v>
      </c>
    </row>
    <row r="34" spans="1:5" ht="12.75">
      <c r="A34" s="28" t="s">
        <v>38</v>
      </c>
      <c r="E34" s="29" t="s">
        <v>381</v>
      </c>
    </row>
    <row r="35" spans="1:5" ht="25.5">
      <c r="A35" s="30" t="s">
        <v>40</v>
      </c>
      <c r="E35" s="31" t="s">
        <v>402</v>
      </c>
    </row>
    <row r="36" spans="1:5" ht="51">
      <c r="A36" t="s">
        <v>42</v>
      </c>
      <c r="E36" s="29" t="s">
        <v>403</v>
      </c>
    </row>
    <row r="37" spans="1:16" ht="12.75">
      <c r="A37" s="19" t="s">
        <v>33</v>
      </c>
      <c s="23" t="s">
        <v>65</v>
      </c>
      <c s="23" t="s">
        <v>404</v>
      </c>
      <c s="19" t="s">
        <v>35</v>
      </c>
      <c s="24" t="s">
        <v>405</v>
      </c>
      <c s="25" t="s">
        <v>144</v>
      </c>
      <c s="26">
        <v>20</v>
      </c>
      <c s="27">
        <v>0</v>
      </c>
      <c s="27">
        <f>ROUND(ROUND(H37,2)*ROUND(G37,3),2)</f>
      </c>
      <c r="O37">
        <f>(I37*21)/100</f>
      </c>
      <c t="s">
        <v>15</v>
      </c>
    </row>
    <row r="38" spans="1:5" ht="12.75">
      <c r="A38" s="28" t="s">
        <v>38</v>
      </c>
      <c r="E38" s="29" t="s">
        <v>35</v>
      </c>
    </row>
    <row r="39" spans="1:5" ht="12.75">
      <c r="A39" s="30" t="s">
        <v>40</v>
      </c>
      <c r="E39" s="31" t="s">
        <v>399</v>
      </c>
    </row>
    <row r="40" spans="1:5" ht="25.5">
      <c r="A40" t="s">
        <v>42</v>
      </c>
      <c r="E40" s="29" t="s">
        <v>392</v>
      </c>
    </row>
    <row r="41" spans="1:16" ht="12.75">
      <c r="A41" s="19" t="s">
        <v>33</v>
      </c>
      <c s="23" t="s">
        <v>28</v>
      </c>
      <c s="23" t="s">
        <v>406</v>
      </c>
      <c s="19" t="s">
        <v>35</v>
      </c>
      <c s="24" t="s">
        <v>407</v>
      </c>
      <c s="25" t="s">
        <v>144</v>
      </c>
      <c s="26">
        <v>200</v>
      </c>
      <c s="27">
        <v>0</v>
      </c>
      <c s="27">
        <f>ROUND(ROUND(H41,2)*ROUND(G41,3),2)</f>
      </c>
      <c r="O41">
        <f>(I41*21)/100</f>
      </c>
      <c t="s">
        <v>15</v>
      </c>
    </row>
    <row r="42" spans="1:5" ht="12.75">
      <c r="A42" s="28" t="s">
        <v>38</v>
      </c>
      <c r="E42" s="29" t="s">
        <v>381</v>
      </c>
    </row>
    <row r="43" spans="1:5" ht="25.5">
      <c r="A43" s="30" t="s">
        <v>40</v>
      </c>
      <c r="E43" s="31" t="s">
        <v>408</v>
      </c>
    </row>
    <row r="44" spans="1:5" ht="51">
      <c r="A44" t="s">
        <v>42</v>
      </c>
      <c r="E44" s="29" t="s">
        <v>403</v>
      </c>
    </row>
    <row r="45" spans="1:16" ht="12.75">
      <c r="A45" s="19" t="s">
        <v>33</v>
      </c>
      <c s="23" t="s">
        <v>30</v>
      </c>
      <c s="23" t="s">
        <v>409</v>
      </c>
      <c s="19" t="s">
        <v>35</v>
      </c>
      <c s="24" t="s">
        <v>410</v>
      </c>
      <c s="25" t="s">
        <v>144</v>
      </c>
      <c s="26">
        <v>200</v>
      </c>
      <c s="27">
        <v>0</v>
      </c>
      <c s="27">
        <f>ROUND(ROUND(H45,2)*ROUND(G45,3),2)</f>
      </c>
      <c r="O45">
        <f>(I45*21)/100</f>
      </c>
      <c t="s">
        <v>15</v>
      </c>
    </row>
    <row r="46" spans="1:5" ht="12.75">
      <c r="A46" s="28" t="s">
        <v>38</v>
      </c>
      <c r="E46" s="29" t="s">
        <v>35</v>
      </c>
    </row>
    <row r="47" spans="1:5" ht="12.75">
      <c r="A47" s="30" t="s">
        <v>40</v>
      </c>
      <c r="E47" s="31" t="s">
        <v>411</v>
      </c>
    </row>
    <row r="48" spans="1:5" ht="25.5">
      <c r="A48" t="s">
        <v>42</v>
      </c>
      <c r="E48" s="29" t="s">
        <v>392</v>
      </c>
    </row>
    <row r="49" spans="1:16" ht="12.75">
      <c r="A49" s="19" t="s">
        <v>33</v>
      </c>
      <c s="23" t="s">
        <v>122</v>
      </c>
      <c s="23" t="s">
        <v>412</v>
      </c>
      <c s="19" t="s">
        <v>35</v>
      </c>
      <c s="24" t="s">
        <v>413</v>
      </c>
      <c s="25" t="s">
        <v>144</v>
      </c>
      <c s="26">
        <v>500</v>
      </c>
      <c s="27">
        <v>0</v>
      </c>
      <c s="27">
        <f>ROUND(ROUND(H49,2)*ROUND(G49,3),2)</f>
      </c>
      <c r="O49">
        <f>(I49*21)/100</f>
      </c>
      <c t="s">
        <v>15</v>
      </c>
    </row>
    <row r="50" spans="1:5" ht="12.75">
      <c r="A50" s="28" t="s">
        <v>38</v>
      </c>
      <c r="E50" s="29" t="s">
        <v>381</v>
      </c>
    </row>
    <row r="51" spans="1:5" ht="63.75">
      <c r="A51" s="30" t="s">
        <v>40</v>
      </c>
      <c r="E51" s="31" t="s">
        <v>414</v>
      </c>
    </row>
    <row r="52" spans="1:5" ht="51">
      <c r="A52" t="s">
        <v>42</v>
      </c>
      <c r="E52" s="29" t="s">
        <v>403</v>
      </c>
    </row>
    <row r="53" spans="1:16" ht="12.75">
      <c r="A53" s="19" t="s">
        <v>33</v>
      </c>
      <c s="23" t="s">
        <v>128</v>
      </c>
      <c s="23" t="s">
        <v>415</v>
      </c>
      <c s="19" t="s">
        <v>35</v>
      </c>
      <c s="24" t="s">
        <v>416</v>
      </c>
      <c s="25" t="s">
        <v>144</v>
      </c>
      <c s="26">
        <v>500</v>
      </c>
      <c s="27">
        <v>0</v>
      </c>
      <c s="27">
        <f>ROUND(ROUND(H53,2)*ROUND(G53,3),2)</f>
      </c>
      <c r="O53">
        <f>(I53*21)/100</f>
      </c>
      <c t="s">
        <v>15</v>
      </c>
    </row>
    <row r="54" spans="1:5" ht="12.75">
      <c r="A54" s="28" t="s">
        <v>38</v>
      </c>
      <c r="E54" s="29" t="s">
        <v>417</v>
      </c>
    </row>
    <row r="55" spans="1:5" ht="51">
      <c r="A55" s="30" t="s">
        <v>40</v>
      </c>
      <c r="E55" s="31" t="s">
        <v>418</v>
      </c>
    </row>
    <row r="56" spans="1:5" ht="25.5">
      <c r="A56" t="s">
        <v>42</v>
      </c>
      <c r="E56" s="29" t="s">
        <v>392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